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K\SynologyDrive\Synology - Lokal verfügbar\Kinderbörse\Homepage\Artikelliste\"/>
    </mc:Choice>
  </mc:AlternateContent>
  <bookViews>
    <workbookView xWindow="0" yWindow="0" windowWidth="28800" windowHeight="12000" tabRatio="707"/>
  </bookViews>
  <sheets>
    <sheet name="Kundenliste Artikel 1-25" sheetId="1" r:id="rId1"/>
    <sheet name="Kundenliste Artikel 26-50" sheetId="2" r:id="rId2"/>
    <sheet name="Etiketten 1-25" sheetId="3" r:id="rId3"/>
    <sheet name="Etiketten 26-50" sheetId="4" r:id="rId4"/>
  </sheets>
  <definedNames>
    <definedName name="_xlnm.Print_Area" localSheetId="2">'Etiketten 1-25'!$A$1:$E$38</definedName>
    <definedName name="_xlnm.Print_Area" localSheetId="3">'Etiketten 26-50'!$A$1:$E$38</definedName>
    <definedName name="_xlnm.Print_Area" localSheetId="0">'Kundenliste Artikel 1-25'!$A$1:$D$35</definedName>
    <definedName name="_xlnm.Print_Area" localSheetId="1">'Kundenliste Artikel 26-50'!$A$1:$D$28</definedName>
    <definedName name="Excel_BuiltIn_Print_Area_2_1">'Kundenliste Artikel 26-50'!$A$1:$E$30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E6" i="3" l="1"/>
  <c r="D6" i="3"/>
  <c r="C6" i="3"/>
  <c r="B6" i="3"/>
  <c r="A6" i="3"/>
  <c r="D27" i="2"/>
  <c r="E34" i="4" l="1"/>
  <c r="D34" i="4"/>
  <c r="C34" i="4"/>
  <c r="B34" i="4"/>
  <c r="A34" i="4"/>
  <c r="E27" i="4"/>
  <c r="D27" i="4"/>
  <c r="C27" i="4"/>
  <c r="B27" i="4"/>
  <c r="A27" i="4"/>
  <c r="E20" i="4"/>
  <c r="D20" i="4"/>
  <c r="C20" i="4"/>
  <c r="B20" i="4"/>
  <c r="A20" i="4"/>
  <c r="E13" i="4"/>
  <c r="D13" i="4"/>
  <c r="C13" i="4"/>
  <c r="B13" i="4"/>
  <c r="A13" i="4"/>
  <c r="E6" i="4"/>
  <c r="D6" i="4"/>
  <c r="C6" i="4"/>
  <c r="B6" i="4"/>
  <c r="A6" i="4"/>
  <c r="E34" i="3"/>
  <c r="D34" i="3"/>
  <c r="C34" i="3"/>
  <c r="B34" i="3"/>
  <c r="A34" i="3"/>
  <c r="E27" i="3"/>
  <c r="D27" i="3"/>
  <c r="C27" i="3"/>
  <c r="B27" i="3"/>
  <c r="A27" i="3"/>
  <c r="E20" i="3"/>
  <c r="D20" i="3"/>
  <c r="C20" i="3"/>
  <c r="B20" i="3"/>
  <c r="A20" i="3"/>
  <c r="E13" i="3"/>
  <c r="D13" i="3"/>
  <c r="C13" i="3"/>
  <c r="B13" i="3"/>
  <c r="A3" i="2"/>
  <c r="B2" i="3"/>
  <c r="A5" i="3" s="1"/>
  <c r="A7" i="3"/>
  <c r="B7" i="3"/>
  <c r="C7" i="3"/>
  <c r="D7" i="3"/>
  <c r="E7" i="3"/>
  <c r="A9" i="3"/>
  <c r="B9" i="3"/>
  <c r="C9" i="3"/>
  <c r="D9" i="3"/>
  <c r="E9" i="3"/>
  <c r="B12" i="3"/>
  <c r="A14" i="3"/>
  <c r="B14" i="3"/>
  <c r="C14" i="3"/>
  <c r="D14" i="3"/>
  <c r="E14" i="3"/>
  <c r="A16" i="3"/>
  <c r="B16" i="3"/>
  <c r="C16" i="3"/>
  <c r="D16" i="3"/>
  <c r="E16" i="3"/>
  <c r="B19" i="3"/>
  <c r="A21" i="3"/>
  <c r="B21" i="3"/>
  <c r="C21" i="3"/>
  <c r="D21" i="3"/>
  <c r="E21" i="3"/>
  <c r="A23" i="3"/>
  <c r="B23" i="3"/>
  <c r="C23" i="3"/>
  <c r="D23" i="3"/>
  <c r="E23" i="3"/>
  <c r="A28" i="3"/>
  <c r="B28" i="3"/>
  <c r="C28" i="3"/>
  <c r="D28" i="3"/>
  <c r="E28" i="3"/>
  <c r="A30" i="3"/>
  <c r="B30" i="3"/>
  <c r="C30" i="3"/>
  <c r="D30" i="3"/>
  <c r="E30" i="3"/>
  <c r="A33" i="3"/>
  <c r="A35" i="3"/>
  <c r="B35" i="3"/>
  <c r="C35" i="3"/>
  <c r="D35" i="3"/>
  <c r="E35" i="3"/>
  <c r="A37" i="3"/>
  <c r="B37" i="3"/>
  <c r="C37" i="3"/>
  <c r="D37" i="3"/>
  <c r="E37" i="3"/>
  <c r="B2" i="4"/>
  <c r="B5" i="4" s="1"/>
  <c r="A7" i="4"/>
  <c r="B7" i="4"/>
  <c r="C7" i="4"/>
  <c r="D7" i="4"/>
  <c r="E7" i="4"/>
  <c r="A9" i="4"/>
  <c r="B9" i="4"/>
  <c r="C9" i="4"/>
  <c r="D9" i="4"/>
  <c r="E9" i="4"/>
  <c r="A14" i="4"/>
  <c r="B14" i="4"/>
  <c r="C14" i="4"/>
  <c r="D14" i="4"/>
  <c r="E14" i="4"/>
  <c r="A16" i="4"/>
  <c r="B16" i="4"/>
  <c r="C16" i="4"/>
  <c r="D16" i="4"/>
  <c r="E16" i="4"/>
  <c r="A21" i="4"/>
  <c r="B21" i="4"/>
  <c r="C21" i="4"/>
  <c r="D21" i="4"/>
  <c r="E21" i="4"/>
  <c r="A23" i="4"/>
  <c r="B23" i="4"/>
  <c r="C23" i="4"/>
  <c r="D23" i="4"/>
  <c r="E23" i="4"/>
  <c r="A28" i="4"/>
  <c r="B28" i="4"/>
  <c r="C28" i="4"/>
  <c r="D28" i="4"/>
  <c r="E28" i="4"/>
  <c r="A30" i="4"/>
  <c r="B30" i="4"/>
  <c r="C30" i="4"/>
  <c r="D30" i="4"/>
  <c r="E30" i="4"/>
  <c r="A35" i="4"/>
  <c r="B35" i="4"/>
  <c r="C35" i="4"/>
  <c r="D35" i="4"/>
  <c r="E35" i="4"/>
  <c r="A37" i="4"/>
  <c r="B37" i="4"/>
  <c r="C37" i="4"/>
  <c r="D37" i="4"/>
  <c r="E37" i="4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2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D33" i="3"/>
  <c r="A26" i="3"/>
  <c r="C19" i="3"/>
  <c r="B5" i="3"/>
  <c r="D12" i="4"/>
  <c r="B26" i="3"/>
  <c r="E19" i="3"/>
  <c r="A19" i="3"/>
  <c r="C5" i="3"/>
  <c r="C19" i="4"/>
  <c r="E33" i="3"/>
  <c r="A12" i="3"/>
  <c r="B33" i="3"/>
  <c r="E26" i="3"/>
  <c r="E5" i="3"/>
  <c r="C12" i="4" l="1"/>
  <c r="A33" i="4"/>
  <c r="E5" i="4"/>
  <c r="E33" i="4"/>
  <c r="B26" i="4"/>
  <c r="A26" i="4"/>
  <c r="E26" i="4"/>
  <c r="A19" i="4"/>
  <c r="B19" i="4"/>
  <c r="B12" i="4"/>
  <c r="C5" i="4"/>
  <c r="C33" i="4"/>
  <c r="B33" i="4"/>
  <c r="A5" i="4"/>
  <c r="C26" i="4"/>
  <c r="D19" i="4"/>
  <c r="E12" i="4"/>
  <c r="D5" i="4"/>
  <c r="C26" i="3"/>
  <c r="D5" i="3"/>
  <c r="D33" i="4"/>
  <c r="D26" i="4"/>
  <c r="D12" i="3"/>
  <c r="C33" i="3"/>
  <c r="E19" i="4"/>
  <c r="E12" i="3"/>
  <c r="A12" i="4"/>
  <c r="D26" i="3"/>
  <c r="D19" i="3"/>
  <c r="C12" i="3"/>
</calcChain>
</file>

<file path=xl/sharedStrings.xml><?xml version="1.0" encoding="utf-8"?>
<sst xmlns="http://schemas.openxmlformats.org/spreadsheetml/2006/main" count="121" uniqueCount="18">
  <si>
    <t>_____€ bezahlt</t>
  </si>
  <si>
    <t xml:space="preserve">     nicht bezahlt</t>
  </si>
  <si>
    <t>Name:</t>
  </si>
  <si>
    <t>Ort:</t>
  </si>
  <si>
    <t>Straße:</t>
  </si>
  <si>
    <t>Tel.:</t>
  </si>
  <si>
    <t xml:space="preserve">Max.50 Artikel Kd.Nr./fortl.Nr. </t>
  </si>
  <si>
    <t>Artikelbezeichnung:</t>
  </si>
  <si>
    <t>Größe:</t>
  </si>
  <si>
    <t>Preis:</t>
  </si>
  <si>
    <t>Gesamtsumme:</t>
  </si>
  <si>
    <t>Team Sternschnuppe</t>
  </si>
  <si>
    <t>Kundennummer:</t>
  </si>
  <si>
    <t xml:space="preserve">Kunden Nr.   / Fortlauf.Nr. </t>
  </si>
  <si>
    <t xml:space="preserve">Preis: </t>
  </si>
  <si>
    <t xml:space="preserve">Kundennummer: </t>
  </si>
  <si>
    <t>Ihre persönliche
Startnummer:</t>
  </si>
  <si>
    <t>Beim Ausfüllen der gelb hinterlegten Felder werden die Etiketten automatisch erstellt. 
Diese finden Sie in den bereits geöffneten Tabellen (siehe unten stehende Reiter).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</si>
</sst>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\-#,##0.00\ [$EUR]"/>
  </numFmts>
  <fonts count="3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20"/>
      <name val="Comic Sans MS"/>
      <family val="4"/>
      <charset val="1"/>
    </font>
    <font>
      <sz val="12"/>
      <name val="Comic Sans MS"/>
      <family val="4"/>
    </font>
    <font>
      <sz val="16"/>
      <name val="Comic Sans MS"/>
      <family val="4"/>
    </font>
    <font>
      <b/>
      <sz val="16"/>
      <color indexed="8"/>
      <name val="Comic Sans MS"/>
      <family val="4"/>
      <charset val="1"/>
    </font>
    <font>
      <sz val="14"/>
      <name val="Comic Sans MS"/>
      <family val="4"/>
      <charset val="1"/>
    </font>
    <font>
      <b/>
      <sz val="14"/>
      <color indexed="8"/>
      <name val="Comic Sans MS"/>
      <family val="4"/>
      <charset val="1"/>
    </font>
    <font>
      <sz val="14"/>
      <color indexed="8"/>
      <name val="Comic Sans MS"/>
      <family val="4"/>
      <charset val="1"/>
    </font>
    <font>
      <b/>
      <sz val="16"/>
      <name val="Comic Sans MS"/>
      <family val="4"/>
      <charset val="1"/>
    </font>
    <font>
      <b/>
      <sz val="14"/>
      <name val="Comic Sans MS"/>
      <family val="4"/>
      <charset val="1"/>
    </font>
    <font>
      <b/>
      <sz val="9"/>
      <name val="Comic Sans MS"/>
      <family val="4"/>
    </font>
    <font>
      <sz val="13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  <charset val="1"/>
    </font>
    <font>
      <sz val="10"/>
      <color indexed="12"/>
      <name val="Arial"/>
      <family val="2"/>
    </font>
    <font>
      <b/>
      <sz val="10"/>
      <name val="Comic Sans MS"/>
      <family val="4"/>
    </font>
    <font>
      <b/>
      <sz val="14"/>
      <name val="Comic Sans MS"/>
      <family val="4"/>
    </font>
    <font>
      <b/>
      <sz val="14"/>
      <color indexed="8"/>
      <name val="Comic Sans MS"/>
      <family val="4"/>
    </font>
    <font>
      <b/>
      <sz val="12"/>
      <name val="Comic Sans MS"/>
      <family val="4"/>
    </font>
    <font>
      <b/>
      <sz val="12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6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6"/>
      <color theme="8"/>
      <name val="Comic Sans MS"/>
      <family val="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31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1" fillId="0" borderId="0"/>
    <xf numFmtId="0" fontId="4" fillId="16" borderId="0" applyNumberFormat="0" applyBorder="0" applyAlignment="0" applyProtection="0"/>
    <xf numFmtId="0" fontId="5" fillId="0" borderId="2" applyNumberFormat="0" applyFill="0" applyAlignment="0" applyProtection="0"/>
  </cellStyleXfs>
  <cellXfs count="70">
    <xf numFmtId="0" fontId="0" fillId="0" borderId="0" xfId="0"/>
    <xf numFmtId="0" fontId="0" fillId="0" borderId="0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0" fillId="16" borderId="4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12" fillId="16" borderId="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0" fillId="0" borderId="0" xfId="0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49" fontId="8" fillId="16" borderId="5" xfId="0" applyNumberFormat="1" applyFont="1" applyFill="1" applyBorder="1" applyAlignment="1" applyProtection="1">
      <alignment horizontal="center"/>
      <protection locked="0"/>
    </xf>
    <xf numFmtId="164" fontId="18" fillId="16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1" fillId="0" borderId="0" xfId="20"/>
    <xf numFmtId="0" fontId="14" fillId="0" borderId="0" xfId="0" applyFont="1"/>
    <xf numFmtId="0" fontId="7" fillId="0" borderId="0" xfId="20" applyFont="1" applyBorder="1" applyAlignment="1" applyProtection="1">
      <protection hidden="1"/>
    </xf>
    <xf numFmtId="0" fontId="23" fillId="0" borderId="0" xfId="20" applyFont="1" applyBorder="1" applyAlignment="1" applyProtection="1">
      <protection hidden="1"/>
    </xf>
    <xf numFmtId="0" fontId="24" fillId="17" borderId="6" xfId="20" applyFont="1" applyFill="1" applyBorder="1" applyAlignment="1" applyProtection="1">
      <alignment horizontal="center" wrapText="1"/>
      <protection hidden="1"/>
    </xf>
    <xf numFmtId="0" fontId="25" fillId="17" borderId="7" xfId="20" applyFont="1" applyFill="1" applyBorder="1" applyAlignment="1" applyProtection="1">
      <alignment horizontal="center" wrapText="1"/>
      <protection hidden="1"/>
    </xf>
    <xf numFmtId="0" fontId="26" fillId="0" borderId="8" xfId="20" applyFont="1" applyBorder="1" applyAlignment="1" applyProtection="1">
      <alignment horizontal="center" vertical="center" wrapText="1"/>
      <protection hidden="1"/>
    </xf>
    <xf numFmtId="0" fontId="26" fillId="0" borderId="9" xfId="20" applyFont="1" applyBorder="1" applyAlignment="1" applyProtection="1">
      <alignment horizontal="center" vertical="center" wrapText="1"/>
      <protection hidden="1"/>
    </xf>
    <xf numFmtId="0" fontId="27" fillId="0" borderId="0" xfId="20" applyFont="1"/>
    <xf numFmtId="0" fontId="28" fillId="0" borderId="0" xfId="20" applyFont="1"/>
    <xf numFmtId="0" fontId="29" fillId="0" borderId="0" xfId="20" applyFont="1"/>
    <xf numFmtId="0" fontId="11" fillId="0" borderId="0" xfId="20" applyFont="1" applyProtection="1">
      <protection hidden="1"/>
    </xf>
    <xf numFmtId="0" fontId="1" fillId="0" borderId="0" xfId="20" applyProtection="1">
      <protection hidden="1"/>
    </xf>
    <xf numFmtId="0" fontId="11" fillId="0" borderId="0" xfId="20" applyFont="1" applyAlignment="1" applyProtection="1">
      <alignment horizontal="left"/>
      <protection hidden="1"/>
    </xf>
    <xf numFmtId="0" fontId="24" fillId="0" borderId="9" xfId="20" applyFont="1" applyBorder="1" applyAlignment="1" applyProtection="1">
      <alignment horizontal="left" vertical="top" wrapText="1"/>
      <protection hidden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2" fillId="0" borderId="0" xfId="20" applyFont="1" applyFill="1" applyBorder="1" applyAlignment="1" applyProtection="1">
      <alignment horizontal="left"/>
      <protection hidden="1"/>
    </xf>
    <xf numFmtId="0" fontId="18" fillId="16" borderId="5" xfId="0" applyFont="1" applyFill="1" applyBorder="1" applyAlignment="1" applyProtection="1">
      <alignment horizontal="left"/>
      <protection locked="0"/>
    </xf>
    <xf numFmtId="0" fontId="8" fillId="16" borderId="5" xfId="0" applyFont="1" applyFill="1" applyBorder="1" applyAlignment="1" applyProtection="1">
      <alignment horizontal="left"/>
      <protection locked="0"/>
    </xf>
    <xf numFmtId="0" fontId="8" fillId="16" borderId="6" xfId="0" applyFont="1" applyFill="1" applyBorder="1" applyAlignment="1" applyProtection="1">
      <alignment horizontal="left"/>
      <protection locked="0"/>
    </xf>
    <xf numFmtId="49" fontId="8" fillId="16" borderId="6" xfId="0" applyNumberFormat="1" applyFont="1" applyFill="1" applyBorder="1" applyAlignment="1" applyProtection="1">
      <alignment horizontal="center"/>
      <protection locked="0"/>
    </xf>
    <xf numFmtId="164" fontId="18" fillId="16" borderId="6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8" fillId="0" borderId="13" xfId="0" applyNumberFormat="1" applyFont="1" applyFill="1" applyBorder="1" applyAlignment="1" applyProtection="1">
      <alignment horizontal="center"/>
    </xf>
    <xf numFmtId="0" fontId="17" fillId="0" borderId="14" xfId="0" applyFont="1" applyBorder="1"/>
    <xf numFmtId="0" fontId="1" fillId="0" borderId="0" xfId="20" applyBorder="1"/>
    <xf numFmtId="0" fontId="27" fillId="0" borderId="0" xfId="20" applyFont="1" applyBorder="1"/>
    <xf numFmtId="0" fontId="3" fillId="0" borderId="0" xfId="20" applyFont="1" applyBorder="1"/>
    <xf numFmtId="0" fontId="24" fillId="0" borderId="0" xfId="20" applyFont="1" applyBorder="1" applyAlignment="1" applyProtection="1">
      <alignment horizontal="left" vertical="top" wrapText="1"/>
      <protection hidden="1"/>
    </xf>
    <xf numFmtId="0" fontId="28" fillId="0" borderId="0" xfId="20" applyFont="1" applyBorder="1"/>
    <xf numFmtId="0" fontId="29" fillId="0" borderId="0" xfId="20" applyFont="1" applyBorder="1"/>
    <xf numFmtId="0" fontId="24" fillId="0" borderId="15" xfId="20" applyFont="1" applyBorder="1" applyAlignment="1" applyProtection="1">
      <alignment horizontal="left" vertical="top" wrapText="1"/>
      <protection hidden="1"/>
    </xf>
    <xf numFmtId="0" fontId="31" fillId="0" borderId="0" xfId="0" applyFont="1" applyBorder="1"/>
    <xf numFmtId="49" fontId="10" fillId="16" borderId="4" xfId="0" applyNumberFormat="1" applyFont="1" applyFill="1" applyBorder="1" applyAlignment="1" applyProtection="1">
      <alignment horizontal="left" vertical="center" wrapText="1"/>
      <protection locked="0"/>
    </xf>
    <xf numFmtId="164" fontId="32" fillId="0" borderId="16" xfId="2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2" fontId="18" fillId="16" borderId="5" xfId="0" applyNumberFormat="1" applyFont="1" applyFill="1" applyBorder="1" applyAlignment="1" applyProtection="1">
      <alignment horizontal="center" vertical="center"/>
      <protection locked="0"/>
    </xf>
    <xf numFmtId="2" fontId="18" fillId="16" borderId="5" xfId="0" applyNumberFormat="1" applyFont="1" applyFill="1" applyBorder="1" applyAlignment="1" applyProtection="1">
      <alignment horizontal="center"/>
      <protection locked="0"/>
    </xf>
    <xf numFmtId="0" fontId="21" fillId="0" borderId="0" xfId="20" applyFont="1" applyBorder="1" applyAlignment="1" applyProtection="1">
      <protection hidden="1"/>
    </xf>
    <xf numFmtId="0" fontId="24" fillId="0" borderId="9" xfId="20" applyNumberFormat="1" applyFont="1" applyBorder="1" applyAlignment="1" applyProtection="1">
      <alignment horizontal="left" vertical="top" wrapText="1"/>
      <protection hidden="1"/>
    </xf>
    <xf numFmtId="0" fontId="33" fillId="16" borderId="4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7" fillId="0" borderId="17" xfId="0" applyFont="1" applyBorder="1" applyAlignment="1">
      <alignment vertical="center" wrapText="1"/>
    </xf>
    <xf numFmtId="0" fontId="21" fillId="0" borderId="0" xfId="20" applyFont="1" applyBorder="1" applyAlignment="1" applyProtection="1">
      <protection hidden="1"/>
    </xf>
  </cellXfs>
  <cellStyles count="2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rgebnis 1" xfId="19"/>
    <cellStyle name="Excel Built-in Normal" xfId="20"/>
    <cellStyle name="Neutral" xfId="21" builtinId="28" customBuiltin="1"/>
    <cellStyle name="Standard" xfId="0" builtinId="0"/>
    <cellStyle name="Überschrift 1 1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76200</xdr:rowOff>
    </xdr:from>
    <xdr:to>
      <xdr:col>2</xdr:col>
      <xdr:colOff>228600</xdr:colOff>
      <xdr:row>2</xdr:row>
      <xdr:rowOff>247650</xdr:rowOff>
    </xdr:to>
    <xdr:sp macro="" textlink="">
      <xdr:nvSpPr>
        <xdr:cNvPr id="1070" name="Oval 31">
          <a:extLst>
            <a:ext uri="{FF2B5EF4-FFF2-40B4-BE49-F238E27FC236}">
              <a16:creationId xmlns:a16="http://schemas.microsoft.com/office/drawing/2014/main" id="{D72D5CDF-3A84-C644-A8A0-001FD5D4A9CD}"/>
            </a:ext>
          </a:extLst>
        </xdr:cNvPr>
        <xdr:cNvSpPr>
          <a:spLocks noChangeArrowheads="1"/>
        </xdr:cNvSpPr>
      </xdr:nvSpPr>
      <xdr:spPr bwMode="auto">
        <a:xfrm>
          <a:off x="4524375" y="847725"/>
          <a:ext cx="180975" cy="1714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9525</xdr:rowOff>
    </xdr:from>
    <xdr:to>
      <xdr:col>1</xdr:col>
      <xdr:colOff>2219325</xdr:colOff>
      <xdr:row>3</xdr:row>
      <xdr:rowOff>9525</xdr:rowOff>
    </xdr:to>
    <xdr:pic>
      <xdr:nvPicPr>
        <xdr:cNvPr id="1071" name="Grafik 2">
          <a:extLst>
            <a:ext uri="{FF2B5EF4-FFF2-40B4-BE49-F238E27FC236}">
              <a16:creationId xmlns:a16="http://schemas.microsoft.com/office/drawing/2014/main" id="{C0DE2BF1-5424-4ADB-021E-5AF5374DE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0975"/>
          <a:ext cx="22002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2</xdr:col>
      <xdr:colOff>742950</xdr:colOff>
      <xdr:row>0</xdr:row>
      <xdr:rowOff>238125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489A5FB5-A895-033A-5B92-C31481B4FEA9}"/>
            </a:ext>
          </a:extLst>
        </xdr:cNvPr>
        <xdr:cNvSpPr txBox="1">
          <a:spLocks noChangeArrowheads="1"/>
        </xdr:cNvSpPr>
      </xdr:nvSpPr>
      <xdr:spPr bwMode="auto">
        <a:xfrm>
          <a:off x="5153025" y="0"/>
          <a:ext cx="952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18</xdr:row>
      <xdr:rowOff>180975</xdr:rowOff>
    </xdr:from>
    <xdr:to>
      <xdr:col>2</xdr:col>
      <xdr:colOff>676275</xdr:colOff>
      <xdr:row>18</xdr:row>
      <xdr:rowOff>381000</xdr:rowOff>
    </xdr:to>
    <xdr:sp macro="" textlink="">
      <xdr:nvSpPr>
        <xdr:cNvPr id="6391" name="Text Box 1">
          <a:extLst>
            <a:ext uri="{FF2B5EF4-FFF2-40B4-BE49-F238E27FC236}">
              <a16:creationId xmlns:a16="http://schemas.microsoft.com/office/drawing/2014/main" id="{C22659FB-D33B-9284-F14E-43C5D22913F1}"/>
            </a:ext>
          </a:extLst>
        </xdr:cNvPr>
        <xdr:cNvSpPr>
          <a:spLocks noChangeArrowheads="1"/>
        </xdr:cNvSpPr>
      </xdr:nvSpPr>
      <xdr:spPr bwMode="auto">
        <a:xfrm>
          <a:off x="5105400" y="83343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18</xdr:row>
      <xdr:rowOff>180975</xdr:rowOff>
    </xdr:from>
    <xdr:to>
      <xdr:col>0</xdr:col>
      <xdr:colOff>676275</xdr:colOff>
      <xdr:row>18</xdr:row>
      <xdr:rowOff>381000</xdr:rowOff>
    </xdr:to>
    <xdr:sp macro="" textlink="">
      <xdr:nvSpPr>
        <xdr:cNvPr id="6392" name="Text Box 288">
          <a:extLst>
            <a:ext uri="{FF2B5EF4-FFF2-40B4-BE49-F238E27FC236}">
              <a16:creationId xmlns:a16="http://schemas.microsoft.com/office/drawing/2014/main" id="{DA1E5BB4-DB77-EF41-7505-ECFFCF5FEBB7}"/>
            </a:ext>
          </a:extLst>
        </xdr:cNvPr>
        <xdr:cNvSpPr>
          <a:spLocks noChangeArrowheads="1"/>
        </xdr:cNvSpPr>
      </xdr:nvSpPr>
      <xdr:spPr bwMode="auto">
        <a:xfrm>
          <a:off x="590550" y="83343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20</xdr:row>
      <xdr:rowOff>180975</xdr:rowOff>
    </xdr:from>
    <xdr:to>
      <xdr:col>2</xdr:col>
      <xdr:colOff>676275</xdr:colOff>
      <xdr:row>20</xdr:row>
      <xdr:rowOff>381000</xdr:rowOff>
    </xdr:to>
    <xdr:sp macro="" textlink="">
      <xdr:nvSpPr>
        <xdr:cNvPr id="6393" name="Text Box 289">
          <a:extLst>
            <a:ext uri="{FF2B5EF4-FFF2-40B4-BE49-F238E27FC236}">
              <a16:creationId xmlns:a16="http://schemas.microsoft.com/office/drawing/2014/main" id="{ACABD91A-A11F-1711-CC5A-833360947BDA}"/>
            </a:ext>
          </a:extLst>
        </xdr:cNvPr>
        <xdr:cNvSpPr>
          <a:spLocks noChangeArrowheads="1"/>
        </xdr:cNvSpPr>
      </xdr:nvSpPr>
      <xdr:spPr bwMode="auto">
        <a:xfrm>
          <a:off x="5105400" y="92868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18</xdr:row>
      <xdr:rowOff>180975</xdr:rowOff>
    </xdr:from>
    <xdr:to>
      <xdr:col>2</xdr:col>
      <xdr:colOff>704850</xdr:colOff>
      <xdr:row>18</xdr:row>
      <xdr:rowOff>381000</xdr:rowOff>
    </xdr:to>
    <xdr:sp macro="" textlink="">
      <xdr:nvSpPr>
        <xdr:cNvPr id="6394" name="Text Box 1">
          <a:extLst>
            <a:ext uri="{FF2B5EF4-FFF2-40B4-BE49-F238E27FC236}">
              <a16:creationId xmlns:a16="http://schemas.microsoft.com/office/drawing/2014/main" id="{E77B2705-5721-591E-43F5-83779F0EE0AF}"/>
            </a:ext>
          </a:extLst>
        </xdr:cNvPr>
        <xdr:cNvSpPr>
          <a:spLocks noChangeArrowheads="1"/>
        </xdr:cNvSpPr>
      </xdr:nvSpPr>
      <xdr:spPr bwMode="auto">
        <a:xfrm>
          <a:off x="5133975" y="83343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25</xdr:row>
      <xdr:rowOff>180975</xdr:rowOff>
    </xdr:from>
    <xdr:to>
      <xdr:col>2</xdr:col>
      <xdr:colOff>676275</xdr:colOff>
      <xdr:row>25</xdr:row>
      <xdr:rowOff>381000</xdr:rowOff>
    </xdr:to>
    <xdr:sp macro="" textlink="">
      <xdr:nvSpPr>
        <xdr:cNvPr id="6395" name="Text Box 1">
          <a:extLst>
            <a:ext uri="{FF2B5EF4-FFF2-40B4-BE49-F238E27FC236}">
              <a16:creationId xmlns:a16="http://schemas.microsoft.com/office/drawing/2014/main" id="{916831F6-2DD8-3CEA-7B85-8B4D05D09ADF}"/>
            </a:ext>
          </a:extLst>
        </xdr:cNvPr>
        <xdr:cNvSpPr>
          <a:spLocks noChangeArrowheads="1"/>
        </xdr:cNvSpPr>
      </xdr:nvSpPr>
      <xdr:spPr bwMode="auto">
        <a:xfrm>
          <a:off x="5105400" y="1159192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25</xdr:row>
      <xdr:rowOff>180975</xdr:rowOff>
    </xdr:from>
    <xdr:to>
      <xdr:col>0</xdr:col>
      <xdr:colOff>676275</xdr:colOff>
      <xdr:row>25</xdr:row>
      <xdr:rowOff>381000</xdr:rowOff>
    </xdr:to>
    <xdr:sp macro="" textlink="">
      <xdr:nvSpPr>
        <xdr:cNvPr id="6396" name="Text Box 288">
          <a:extLst>
            <a:ext uri="{FF2B5EF4-FFF2-40B4-BE49-F238E27FC236}">
              <a16:creationId xmlns:a16="http://schemas.microsoft.com/office/drawing/2014/main" id="{E3EAB755-3E2F-EFDC-6D6D-9AF88CF12B51}"/>
            </a:ext>
          </a:extLst>
        </xdr:cNvPr>
        <xdr:cNvSpPr>
          <a:spLocks noChangeArrowheads="1"/>
        </xdr:cNvSpPr>
      </xdr:nvSpPr>
      <xdr:spPr bwMode="auto">
        <a:xfrm>
          <a:off x="590550" y="1159192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25</xdr:row>
      <xdr:rowOff>180975</xdr:rowOff>
    </xdr:from>
    <xdr:to>
      <xdr:col>2</xdr:col>
      <xdr:colOff>704850</xdr:colOff>
      <xdr:row>25</xdr:row>
      <xdr:rowOff>381000</xdr:rowOff>
    </xdr:to>
    <xdr:sp macro="" textlink="">
      <xdr:nvSpPr>
        <xdr:cNvPr id="6397" name="Text Box 1">
          <a:extLst>
            <a:ext uri="{FF2B5EF4-FFF2-40B4-BE49-F238E27FC236}">
              <a16:creationId xmlns:a16="http://schemas.microsoft.com/office/drawing/2014/main" id="{B2713CB3-D2BC-857F-8843-A1DAE641B2D7}"/>
            </a:ext>
          </a:extLst>
        </xdr:cNvPr>
        <xdr:cNvSpPr>
          <a:spLocks noChangeArrowheads="1"/>
        </xdr:cNvSpPr>
      </xdr:nvSpPr>
      <xdr:spPr bwMode="auto">
        <a:xfrm>
          <a:off x="5133975" y="1159192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32</xdr:row>
      <xdr:rowOff>180975</xdr:rowOff>
    </xdr:from>
    <xdr:to>
      <xdr:col>2</xdr:col>
      <xdr:colOff>676275</xdr:colOff>
      <xdr:row>32</xdr:row>
      <xdr:rowOff>381000</xdr:rowOff>
    </xdr:to>
    <xdr:sp macro="" textlink="">
      <xdr:nvSpPr>
        <xdr:cNvPr id="6398" name="Text Box 1">
          <a:extLst>
            <a:ext uri="{FF2B5EF4-FFF2-40B4-BE49-F238E27FC236}">
              <a16:creationId xmlns:a16="http://schemas.microsoft.com/office/drawing/2014/main" id="{8D279D41-8EAD-6AFF-4FA3-2BE43A87542F}"/>
            </a:ext>
          </a:extLst>
        </xdr:cNvPr>
        <xdr:cNvSpPr>
          <a:spLocks noChangeArrowheads="1"/>
        </xdr:cNvSpPr>
      </xdr:nvSpPr>
      <xdr:spPr bwMode="auto">
        <a:xfrm>
          <a:off x="5105400" y="148494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32</xdr:row>
      <xdr:rowOff>180975</xdr:rowOff>
    </xdr:from>
    <xdr:to>
      <xdr:col>0</xdr:col>
      <xdr:colOff>676275</xdr:colOff>
      <xdr:row>32</xdr:row>
      <xdr:rowOff>381000</xdr:rowOff>
    </xdr:to>
    <xdr:sp macro="" textlink="">
      <xdr:nvSpPr>
        <xdr:cNvPr id="6399" name="Text Box 288">
          <a:extLst>
            <a:ext uri="{FF2B5EF4-FFF2-40B4-BE49-F238E27FC236}">
              <a16:creationId xmlns:a16="http://schemas.microsoft.com/office/drawing/2014/main" id="{8DE27E25-C86D-C3B2-FBED-34510CD3E929}"/>
            </a:ext>
          </a:extLst>
        </xdr:cNvPr>
        <xdr:cNvSpPr>
          <a:spLocks noChangeArrowheads="1"/>
        </xdr:cNvSpPr>
      </xdr:nvSpPr>
      <xdr:spPr bwMode="auto">
        <a:xfrm>
          <a:off x="590550" y="148494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32</xdr:row>
      <xdr:rowOff>180975</xdr:rowOff>
    </xdr:from>
    <xdr:to>
      <xdr:col>2</xdr:col>
      <xdr:colOff>704850</xdr:colOff>
      <xdr:row>32</xdr:row>
      <xdr:rowOff>381000</xdr:rowOff>
    </xdr:to>
    <xdr:sp macro="" textlink="">
      <xdr:nvSpPr>
        <xdr:cNvPr id="6400" name="Text Box 1">
          <a:extLst>
            <a:ext uri="{FF2B5EF4-FFF2-40B4-BE49-F238E27FC236}">
              <a16:creationId xmlns:a16="http://schemas.microsoft.com/office/drawing/2014/main" id="{E3E36E92-36AD-ED6D-080A-C4DD2B02545E}"/>
            </a:ext>
          </a:extLst>
        </xdr:cNvPr>
        <xdr:cNvSpPr>
          <a:spLocks noChangeArrowheads="1"/>
        </xdr:cNvSpPr>
      </xdr:nvSpPr>
      <xdr:spPr bwMode="auto">
        <a:xfrm>
          <a:off x="5133975" y="14849475"/>
          <a:ext cx="857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2</xdr:row>
      <xdr:rowOff>123825</xdr:rowOff>
    </xdr:from>
    <xdr:to>
      <xdr:col>0</xdr:col>
      <xdr:colOff>1276350</xdr:colOff>
      <xdr:row>2</xdr:row>
      <xdr:rowOff>333375</xdr:rowOff>
    </xdr:to>
    <xdr:sp macro="" textlink="">
      <xdr:nvSpPr>
        <xdr:cNvPr id="6401" name="Oval 11">
          <a:extLst>
            <a:ext uri="{FF2B5EF4-FFF2-40B4-BE49-F238E27FC236}">
              <a16:creationId xmlns:a16="http://schemas.microsoft.com/office/drawing/2014/main" id="{2F9B20CE-550E-F1DA-FCA3-34C8B80C0CF1}"/>
            </a:ext>
          </a:extLst>
        </xdr:cNvPr>
        <xdr:cNvSpPr>
          <a:spLocks noChangeArrowheads="1"/>
        </xdr:cNvSpPr>
      </xdr:nvSpPr>
      <xdr:spPr bwMode="auto">
        <a:xfrm>
          <a:off x="933450" y="923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2</xdr:row>
      <xdr:rowOff>123825</xdr:rowOff>
    </xdr:from>
    <xdr:to>
      <xdr:col>4</xdr:col>
      <xdr:colOff>1276350</xdr:colOff>
      <xdr:row>2</xdr:row>
      <xdr:rowOff>333375</xdr:rowOff>
    </xdr:to>
    <xdr:sp macro="" textlink="">
      <xdr:nvSpPr>
        <xdr:cNvPr id="6402" name="Oval 12">
          <a:extLst>
            <a:ext uri="{FF2B5EF4-FFF2-40B4-BE49-F238E27FC236}">
              <a16:creationId xmlns:a16="http://schemas.microsoft.com/office/drawing/2014/main" id="{BB57F0BA-941C-ABF2-30D0-44C8F46AB3BD}"/>
            </a:ext>
          </a:extLst>
        </xdr:cNvPr>
        <xdr:cNvSpPr>
          <a:spLocks noChangeArrowheads="1"/>
        </xdr:cNvSpPr>
      </xdr:nvSpPr>
      <xdr:spPr bwMode="auto">
        <a:xfrm>
          <a:off x="9963150" y="923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2</xdr:row>
      <xdr:rowOff>123825</xdr:rowOff>
    </xdr:from>
    <xdr:to>
      <xdr:col>3</xdr:col>
      <xdr:colOff>1276350</xdr:colOff>
      <xdr:row>2</xdr:row>
      <xdr:rowOff>333375</xdr:rowOff>
    </xdr:to>
    <xdr:sp macro="" textlink="">
      <xdr:nvSpPr>
        <xdr:cNvPr id="6403" name="Oval 13">
          <a:extLst>
            <a:ext uri="{FF2B5EF4-FFF2-40B4-BE49-F238E27FC236}">
              <a16:creationId xmlns:a16="http://schemas.microsoft.com/office/drawing/2014/main" id="{B16A0011-E6EF-0D24-8C96-8E4AE0A9B1C5}"/>
            </a:ext>
          </a:extLst>
        </xdr:cNvPr>
        <xdr:cNvSpPr>
          <a:spLocks noChangeArrowheads="1"/>
        </xdr:cNvSpPr>
      </xdr:nvSpPr>
      <xdr:spPr bwMode="auto">
        <a:xfrm>
          <a:off x="7705725" y="923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2</xdr:row>
      <xdr:rowOff>123825</xdr:rowOff>
    </xdr:from>
    <xdr:to>
      <xdr:col>2</xdr:col>
      <xdr:colOff>1276350</xdr:colOff>
      <xdr:row>2</xdr:row>
      <xdr:rowOff>333375</xdr:rowOff>
    </xdr:to>
    <xdr:sp macro="" textlink="">
      <xdr:nvSpPr>
        <xdr:cNvPr id="6404" name="Oval 14">
          <a:extLst>
            <a:ext uri="{FF2B5EF4-FFF2-40B4-BE49-F238E27FC236}">
              <a16:creationId xmlns:a16="http://schemas.microsoft.com/office/drawing/2014/main" id="{EE922C74-FCC0-F0FF-7A4C-686437D911F7}"/>
            </a:ext>
          </a:extLst>
        </xdr:cNvPr>
        <xdr:cNvSpPr>
          <a:spLocks noChangeArrowheads="1"/>
        </xdr:cNvSpPr>
      </xdr:nvSpPr>
      <xdr:spPr bwMode="auto">
        <a:xfrm>
          <a:off x="5448300" y="923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2</xdr:row>
      <xdr:rowOff>123825</xdr:rowOff>
    </xdr:from>
    <xdr:to>
      <xdr:col>1</xdr:col>
      <xdr:colOff>1276350</xdr:colOff>
      <xdr:row>2</xdr:row>
      <xdr:rowOff>333375</xdr:rowOff>
    </xdr:to>
    <xdr:sp macro="" textlink="">
      <xdr:nvSpPr>
        <xdr:cNvPr id="6405" name="Oval 15">
          <a:extLst>
            <a:ext uri="{FF2B5EF4-FFF2-40B4-BE49-F238E27FC236}">
              <a16:creationId xmlns:a16="http://schemas.microsoft.com/office/drawing/2014/main" id="{C659457F-890C-612E-80CB-B32F8EB8F9F4}"/>
            </a:ext>
          </a:extLst>
        </xdr:cNvPr>
        <xdr:cNvSpPr>
          <a:spLocks noChangeArrowheads="1"/>
        </xdr:cNvSpPr>
      </xdr:nvSpPr>
      <xdr:spPr bwMode="auto">
        <a:xfrm>
          <a:off x="3190875" y="923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9</xdr:row>
      <xdr:rowOff>123825</xdr:rowOff>
    </xdr:from>
    <xdr:to>
      <xdr:col>0</xdr:col>
      <xdr:colOff>1276350</xdr:colOff>
      <xdr:row>9</xdr:row>
      <xdr:rowOff>333375</xdr:rowOff>
    </xdr:to>
    <xdr:sp macro="" textlink="">
      <xdr:nvSpPr>
        <xdr:cNvPr id="6406" name="Oval 16">
          <a:extLst>
            <a:ext uri="{FF2B5EF4-FFF2-40B4-BE49-F238E27FC236}">
              <a16:creationId xmlns:a16="http://schemas.microsoft.com/office/drawing/2014/main" id="{5753CEB0-786A-F215-9138-742980CD2A7C}"/>
            </a:ext>
          </a:extLst>
        </xdr:cNvPr>
        <xdr:cNvSpPr>
          <a:spLocks noChangeArrowheads="1"/>
        </xdr:cNvSpPr>
      </xdr:nvSpPr>
      <xdr:spPr bwMode="auto">
        <a:xfrm>
          <a:off x="933450" y="4181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9</xdr:row>
      <xdr:rowOff>123825</xdr:rowOff>
    </xdr:from>
    <xdr:to>
      <xdr:col>4</xdr:col>
      <xdr:colOff>1276350</xdr:colOff>
      <xdr:row>9</xdr:row>
      <xdr:rowOff>333375</xdr:rowOff>
    </xdr:to>
    <xdr:sp macro="" textlink="">
      <xdr:nvSpPr>
        <xdr:cNvPr id="6407" name="Oval 17">
          <a:extLst>
            <a:ext uri="{FF2B5EF4-FFF2-40B4-BE49-F238E27FC236}">
              <a16:creationId xmlns:a16="http://schemas.microsoft.com/office/drawing/2014/main" id="{31DE8C29-EF34-538B-3041-E0B4847BE89B}"/>
            </a:ext>
          </a:extLst>
        </xdr:cNvPr>
        <xdr:cNvSpPr>
          <a:spLocks noChangeArrowheads="1"/>
        </xdr:cNvSpPr>
      </xdr:nvSpPr>
      <xdr:spPr bwMode="auto">
        <a:xfrm>
          <a:off x="9963150" y="4181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9</xdr:row>
      <xdr:rowOff>123825</xdr:rowOff>
    </xdr:from>
    <xdr:to>
      <xdr:col>3</xdr:col>
      <xdr:colOff>1276350</xdr:colOff>
      <xdr:row>9</xdr:row>
      <xdr:rowOff>333375</xdr:rowOff>
    </xdr:to>
    <xdr:sp macro="" textlink="">
      <xdr:nvSpPr>
        <xdr:cNvPr id="6408" name="Oval 18">
          <a:extLst>
            <a:ext uri="{FF2B5EF4-FFF2-40B4-BE49-F238E27FC236}">
              <a16:creationId xmlns:a16="http://schemas.microsoft.com/office/drawing/2014/main" id="{A440A4D6-3014-7B76-F663-555EE052B891}"/>
            </a:ext>
          </a:extLst>
        </xdr:cNvPr>
        <xdr:cNvSpPr>
          <a:spLocks noChangeArrowheads="1"/>
        </xdr:cNvSpPr>
      </xdr:nvSpPr>
      <xdr:spPr bwMode="auto">
        <a:xfrm>
          <a:off x="7705725" y="4181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9</xdr:row>
      <xdr:rowOff>123825</xdr:rowOff>
    </xdr:from>
    <xdr:to>
      <xdr:col>2</xdr:col>
      <xdr:colOff>1276350</xdr:colOff>
      <xdr:row>9</xdr:row>
      <xdr:rowOff>333375</xdr:rowOff>
    </xdr:to>
    <xdr:sp macro="" textlink="">
      <xdr:nvSpPr>
        <xdr:cNvPr id="6409" name="Oval 19">
          <a:extLst>
            <a:ext uri="{FF2B5EF4-FFF2-40B4-BE49-F238E27FC236}">
              <a16:creationId xmlns:a16="http://schemas.microsoft.com/office/drawing/2014/main" id="{3ADFD291-3880-6924-C96E-2ABD40730387}"/>
            </a:ext>
          </a:extLst>
        </xdr:cNvPr>
        <xdr:cNvSpPr>
          <a:spLocks noChangeArrowheads="1"/>
        </xdr:cNvSpPr>
      </xdr:nvSpPr>
      <xdr:spPr bwMode="auto">
        <a:xfrm>
          <a:off x="5448300" y="4181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9</xdr:row>
      <xdr:rowOff>123825</xdr:rowOff>
    </xdr:from>
    <xdr:to>
      <xdr:col>1</xdr:col>
      <xdr:colOff>1276350</xdr:colOff>
      <xdr:row>9</xdr:row>
      <xdr:rowOff>333375</xdr:rowOff>
    </xdr:to>
    <xdr:sp macro="" textlink="">
      <xdr:nvSpPr>
        <xdr:cNvPr id="6410" name="Oval 20">
          <a:extLst>
            <a:ext uri="{FF2B5EF4-FFF2-40B4-BE49-F238E27FC236}">
              <a16:creationId xmlns:a16="http://schemas.microsoft.com/office/drawing/2014/main" id="{223B69DC-E38C-27DC-A8A4-5E1E18170591}"/>
            </a:ext>
          </a:extLst>
        </xdr:cNvPr>
        <xdr:cNvSpPr>
          <a:spLocks noChangeArrowheads="1"/>
        </xdr:cNvSpPr>
      </xdr:nvSpPr>
      <xdr:spPr bwMode="auto">
        <a:xfrm>
          <a:off x="3190875" y="4181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16</xdr:row>
      <xdr:rowOff>123825</xdr:rowOff>
    </xdr:from>
    <xdr:to>
      <xdr:col>0</xdr:col>
      <xdr:colOff>1276350</xdr:colOff>
      <xdr:row>16</xdr:row>
      <xdr:rowOff>333375</xdr:rowOff>
    </xdr:to>
    <xdr:sp macro="" textlink="">
      <xdr:nvSpPr>
        <xdr:cNvPr id="6411" name="Oval 21">
          <a:extLst>
            <a:ext uri="{FF2B5EF4-FFF2-40B4-BE49-F238E27FC236}">
              <a16:creationId xmlns:a16="http://schemas.microsoft.com/office/drawing/2014/main" id="{8C69EDB5-E1A2-82DC-55D2-D4FA28E72522}"/>
            </a:ext>
          </a:extLst>
        </xdr:cNvPr>
        <xdr:cNvSpPr>
          <a:spLocks noChangeArrowheads="1"/>
        </xdr:cNvSpPr>
      </xdr:nvSpPr>
      <xdr:spPr bwMode="auto">
        <a:xfrm>
          <a:off x="933450" y="7400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16</xdr:row>
      <xdr:rowOff>123825</xdr:rowOff>
    </xdr:from>
    <xdr:to>
      <xdr:col>4</xdr:col>
      <xdr:colOff>1276350</xdr:colOff>
      <xdr:row>16</xdr:row>
      <xdr:rowOff>333375</xdr:rowOff>
    </xdr:to>
    <xdr:sp macro="" textlink="">
      <xdr:nvSpPr>
        <xdr:cNvPr id="6412" name="Oval 22">
          <a:extLst>
            <a:ext uri="{FF2B5EF4-FFF2-40B4-BE49-F238E27FC236}">
              <a16:creationId xmlns:a16="http://schemas.microsoft.com/office/drawing/2014/main" id="{1CA34D8E-7C20-D719-4E03-7C2EA6C20C1B}"/>
            </a:ext>
          </a:extLst>
        </xdr:cNvPr>
        <xdr:cNvSpPr>
          <a:spLocks noChangeArrowheads="1"/>
        </xdr:cNvSpPr>
      </xdr:nvSpPr>
      <xdr:spPr bwMode="auto">
        <a:xfrm>
          <a:off x="9963150" y="7400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16</xdr:row>
      <xdr:rowOff>123825</xdr:rowOff>
    </xdr:from>
    <xdr:to>
      <xdr:col>3</xdr:col>
      <xdr:colOff>1276350</xdr:colOff>
      <xdr:row>16</xdr:row>
      <xdr:rowOff>333375</xdr:rowOff>
    </xdr:to>
    <xdr:sp macro="" textlink="">
      <xdr:nvSpPr>
        <xdr:cNvPr id="6413" name="Oval 23">
          <a:extLst>
            <a:ext uri="{FF2B5EF4-FFF2-40B4-BE49-F238E27FC236}">
              <a16:creationId xmlns:a16="http://schemas.microsoft.com/office/drawing/2014/main" id="{43B68486-DD92-1F51-FBF8-6ECD91D4C838}"/>
            </a:ext>
          </a:extLst>
        </xdr:cNvPr>
        <xdr:cNvSpPr>
          <a:spLocks noChangeArrowheads="1"/>
        </xdr:cNvSpPr>
      </xdr:nvSpPr>
      <xdr:spPr bwMode="auto">
        <a:xfrm>
          <a:off x="7705725" y="7400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16</xdr:row>
      <xdr:rowOff>123825</xdr:rowOff>
    </xdr:from>
    <xdr:to>
      <xdr:col>2</xdr:col>
      <xdr:colOff>1276350</xdr:colOff>
      <xdr:row>16</xdr:row>
      <xdr:rowOff>333375</xdr:rowOff>
    </xdr:to>
    <xdr:sp macro="" textlink="">
      <xdr:nvSpPr>
        <xdr:cNvPr id="6414" name="Oval 24">
          <a:extLst>
            <a:ext uri="{FF2B5EF4-FFF2-40B4-BE49-F238E27FC236}">
              <a16:creationId xmlns:a16="http://schemas.microsoft.com/office/drawing/2014/main" id="{A964C318-BA0A-6882-180A-F4D68C228088}"/>
            </a:ext>
          </a:extLst>
        </xdr:cNvPr>
        <xdr:cNvSpPr>
          <a:spLocks noChangeArrowheads="1"/>
        </xdr:cNvSpPr>
      </xdr:nvSpPr>
      <xdr:spPr bwMode="auto">
        <a:xfrm>
          <a:off x="5448300" y="7400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16</xdr:row>
      <xdr:rowOff>123825</xdr:rowOff>
    </xdr:from>
    <xdr:to>
      <xdr:col>1</xdr:col>
      <xdr:colOff>1276350</xdr:colOff>
      <xdr:row>16</xdr:row>
      <xdr:rowOff>333375</xdr:rowOff>
    </xdr:to>
    <xdr:sp macro="" textlink="">
      <xdr:nvSpPr>
        <xdr:cNvPr id="6415" name="Oval 25">
          <a:extLst>
            <a:ext uri="{FF2B5EF4-FFF2-40B4-BE49-F238E27FC236}">
              <a16:creationId xmlns:a16="http://schemas.microsoft.com/office/drawing/2014/main" id="{5660CD3D-1656-383C-38AA-C396ECE06FA6}"/>
            </a:ext>
          </a:extLst>
        </xdr:cNvPr>
        <xdr:cNvSpPr>
          <a:spLocks noChangeArrowheads="1"/>
        </xdr:cNvSpPr>
      </xdr:nvSpPr>
      <xdr:spPr bwMode="auto">
        <a:xfrm>
          <a:off x="3190875" y="74009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23</xdr:row>
      <xdr:rowOff>123825</xdr:rowOff>
    </xdr:from>
    <xdr:to>
      <xdr:col>0</xdr:col>
      <xdr:colOff>1276350</xdr:colOff>
      <xdr:row>23</xdr:row>
      <xdr:rowOff>333375</xdr:rowOff>
    </xdr:to>
    <xdr:sp macro="" textlink="">
      <xdr:nvSpPr>
        <xdr:cNvPr id="6416" name="Oval 26">
          <a:extLst>
            <a:ext uri="{FF2B5EF4-FFF2-40B4-BE49-F238E27FC236}">
              <a16:creationId xmlns:a16="http://schemas.microsoft.com/office/drawing/2014/main" id="{14FDB765-8953-2247-BCF1-E04DDE5292D5}"/>
            </a:ext>
          </a:extLst>
        </xdr:cNvPr>
        <xdr:cNvSpPr>
          <a:spLocks noChangeArrowheads="1"/>
        </xdr:cNvSpPr>
      </xdr:nvSpPr>
      <xdr:spPr bwMode="auto">
        <a:xfrm>
          <a:off x="933450" y="10658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23</xdr:row>
      <xdr:rowOff>123825</xdr:rowOff>
    </xdr:from>
    <xdr:to>
      <xdr:col>4</xdr:col>
      <xdr:colOff>1276350</xdr:colOff>
      <xdr:row>23</xdr:row>
      <xdr:rowOff>333375</xdr:rowOff>
    </xdr:to>
    <xdr:sp macro="" textlink="">
      <xdr:nvSpPr>
        <xdr:cNvPr id="6417" name="Oval 27">
          <a:extLst>
            <a:ext uri="{FF2B5EF4-FFF2-40B4-BE49-F238E27FC236}">
              <a16:creationId xmlns:a16="http://schemas.microsoft.com/office/drawing/2014/main" id="{0121CC5D-26D3-006C-4A6A-0D8312FFFA0A}"/>
            </a:ext>
          </a:extLst>
        </xdr:cNvPr>
        <xdr:cNvSpPr>
          <a:spLocks noChangeArrowheads="1"/>
        </xdr:cNvSpPr>
      </xdr:nvSpPr>
      <xdr:spPr bwMode="auto">
        <a:xfrm>
          <a:off x="9963150" y="10658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23</xdr:row>
      <xdr:rowOff>123825</xdr:rowOff>
    </xdr:from>
    <xdr:to>
      <xdr:col>3</xdr:col>
      <xdr:colOff>1276350</xdr:colOff>
      <xdr:row>23</xdr:row>
      <xdr:rowOff>333375</xdr:rowOff>
    </xdr:to>
    <xdr:sp macro="" textlink="">
      <xdr:nvSpPr>
        <xdr:cNvPr id="6418" name="Oval 28">
          <a:extLst>
            <a:ext uri="{FF2B5EF4-FFF2-40B4-BE49-F238E27FC236}">
              <a16:creationId xmlns:a16="http://schemas.microsoft.com/office/drawing/2014/main" id="{BDDC5619-BCFF-4781-D3E1-B2108ECE848A}"/>
            </a:ext>
          </a:extLst>
        </xdr:cNvPr>
        <xdr:cNvSpPr>
          <a:spLocks noChangeArrowheads="1"/>
        </xdr:cNvSpPr>
      </xdr:nvSpPr>
      <xdr:spPr bwMode="auto">
        <a:xfrm>
          <a:off x="7705725" y="10658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23</xdr:row>
      <xdr:rowOff>123825</xdr:rowOff>
    </xdr:from>
    <xdr:to>
      <xdr:col>2</xdr:col>
      <xdr:colOff>1276350</xdr:colOff>
      <xdr:row>23</xdr:row>
      <xdr:rowOff>333375</xdr:rowOff>
    </xdr:to>
    <xdr:sp macro="" textlink="">
      <xdr:nvSpPr>
        <xdr:cNvPr id="6419" name="Oval 29">
          <a:extLst>
            <a:ext uri="{FF2B5EF4-FFF2-40B4-BE49-F238E27FC236}">
              <a16:creationId xmlns:a16="http://schemas.microsoft.com/office/drawing/2014/main" id="{E4D7E761-EB3F-495B-6E6D-8FE0C31C8B6B}"/>
            </a:ext>
          </a:extLst>
        </xdr:cNvPr>
        <xdr:cNvSpPr>
          <a:spLocks noChangeArrowheads="1"/>
        </xdr:cNvSpPr>
      </xdr:nvSpPr>
      <xdr:spPr bwMode="auto">
        <a:xfrm>
          <a:off x="5448300" y="10658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23</xdr:row>
      <xdr:rowOff>123825</xdr:rowOff>
    </xdr:from>
    <xdr:to>
      <xdr:col>1</xdr:col>
      <xdr:colOff>1276350</xdr:colOff>
      <xdr:row>23</xdr:row>
      <xdr:rowOff>333375</xdr:rowOff>
    </xdr:to>
    <xdr:sp macro="" textlink="">
      <xdr:nvSpPr>
        <xdr:cNvPr id="6420" name="Oval 30">
          <a:extLst>
            <a:ext uri="{FF2B5EF4-FFF2-40B4-BE49-F238E27FC236}">
              <a16:creationId xmlns:a16="http://schemas.microsoft.com/office/drawing/2014/main" id="{BA8518E0-9C4C-42B6-BC83-4E7079CF01EB}"/>
            </a:ext>
          </a:extLst>
        </xdr:cNvPr>
        <xdr:cNvSpPr>
          <a:spLocks noChangeArrowheads="1"/>
        </xdr:cNvSpPr>
      </xdr:nvSpPr>
      <xdr:spPr bwMode="auto">
        <a:xfrm>
          <a:off x="3190875" y="1065847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30</xdr:row>
      <xdr:rowOff>123825</xdr:rowOff>
    </xdr:from>
    <xdr:to>
      <xdr:col>0</xdr:col>
      <xdr:colOff>1276350</xdr:colOff>
      <xdr:row>30</xdr:row>
      <xdr:rowOff>333375</xdr:rowOff>
    </xdr:to>
    <xdr:sp macro="" textlink="">
      <xdr:nvSpPr>
        <xdr:cNvPr id="6421" name="Oval 31">
          <a:extLst>
            <a:ext uri="{FF2B5EF4-FFF2-40B4-BE49-F238E27FC236}">
              <a16:creationId xmlns:a16="http://schemas.microsoft.com/office/drawing/2014/main" id="{F8A85EB0-CB09-5D99-5F1D-ECC12A234EBF}"/>
            </a:ext>
          </a:extLst>
        </xdr:cNvPr>
        <xdr:cNvSpPr>
          <a:spLocks noChangeArrowheads="1"/>
        </xdr:cNvSpPr>
      </xdr:nvSpPr>
      <xdr:spPr bwMode="auto">
        <a:xfrm>
          <a:off x="933450" y="139160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30</xdr:row>
      <xdr:rowOff>123825</xdr:rowOff>
    </xdr:from>
    <xdr:to>
      <xdr:col>4</xdr:col>
      <xdr:colOff>1276350</xdr:colOff>
      <xdr:row>30</xdr:row>
      <xdr:rowOff>333375</xdr:rowOff>
    </xdr:to>
    <xdr:sp macro="" textlink="">
      <xdr:nvSpPr>
        <xdr:cNvPr id="6422" name="Oval 32">
          <a:extLst>
            <a:ext uri="{FF2B5EF4-FFF2-40B4-BE49-F238E27FC236}">
              <a16:creationId xmlns:a16="http://schemas.microsoft.com/office/drawing/2014/main" id="{EB00AC6D-847A-DD49-0CB3-F087DC4331F4}"/>
            </a:ext>
          </a:extLst>
        </xdr:cNvPr>
        <xdr:cNvSpPr>
          <a:spLocks noChangeArrowheads="1"/>
        </xdr:cNvSpPr>
      </xdr:nvSpPr>
      <xdr:spPr bwMode="auto">
        <a:xfrm>
          <a:off x="9963150" y="139160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30</xdr:row>
      <xdr:rowOff>123825</xdr:rowOff>
    </xdr:from>
    <xdr:to>
      <xdr:col>3</xdr:col>
      <xdr:colOff>1276350</xdr:colOff>
      <xdr:row>30</xdr:row>
      <xdr:rowOff>333375</xdr:rowOff>
    </xdr:to>
    <xdr:sp macro="" textlink="">
      <xdr:nvSpPr>
        <xdr:cNvPr id="6423" name="Oval 33">
          <a:extLst>
            <a:ext uri="{FF2B5EF4-FFF2-40B4-BE49-F238E27FC236}">
              <a16:creationId xmlns:a16="http://schemas.microsoft.com/office/drawing/2014/main" id="{A0A776FC-7B20-067D-4D1A-4C015F283091}"/>
            </a:ext>
          </a:extLst>
        </xdr:cNvPr>
        <xdr:cNvSpPr>
          <a:spLocks noChangeArrowheads="1"/>
        </xdr:cNvSpPr>
      </xdr:nvSpPr>
      <xdr:spPr bwMode="auto">
        <a:xfrm>
          <a:off x="7705725" y="139160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30</xdr:row>
      <xdr:rowOff>123825</xdr:rowOff>
    </xdr:from>
    <xdr:to>
      <xdr:col>2</xdr:col>
      <xdr:colOff>1276350</xdr:colOff>
      <xdr:row>30</xdr:row>
      <xdr:rowOff>333375</xdr:rowOff>
    </xdr:to>
    <xdr:sp macro="" textlink="">
      <xdr:nvSpPr>
        <xdr:cNvPr id="6424" name="Oval 34">
          <a:extLst>
            <a:ext uri="{FF2B5EF4-FFF2-40B4-BE49-F238E27FC236}">
              <a16:creationId xmlns:a16="http://schemas.microsoft.com/office/drawing/2014/main" id="{9282AC64-BCB4-80A2-FBC7-7526D082D665}"/>
            </a:ext>
          </a:extLst>
        </xdr:cNvPr>
        <xdr:cNvSpPr>
          <a:spLocks noChangeArrowheads="1"/>
        </xdr:cNvSpPr>
      </xdr:nvSpPr>
      <xdr:spPr bwMode="auto">
        <a:xfrm>
          <a:off x="5448300" y="139160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30</xdr:row>
      <xdr:rowOff>123825</xdr:rowOff>
    </xdr:from>
    <xdr:to>
      <xdr:col>1</xdr:col>
      <xdr:colOff>1276350</xdr:colOff>
      <xdr:row>30</xdr:row>
      <xdr:rowOff>333375</xdr:rowOff>
    </xdr:to>
    <xdr:sp macro="" textlink="">
      <xdr:nvSpPr>
        <xdr:cNvPr id="6425" name="Oval 35">
          <a:extLst>
            <a:ext uri="{FF2B5EF4-FFF2-40B4-BE49-F238E27FC236}">
              <a16:creationId xmlns:a16="http://schemas.microsoft.com/office/drawing/2014/main" id="{D775E428-8EBE-1372-1009-ECF3B71EC6CB}"/>
            </a:ext>
          </a:extLst>
        </xdr:cNvPr>
        <xdr:cNvSpPr>
          <a:spLocks noChangeArrowheads="1"/>
        </xdr:cNvSpPr>
      </xdr:nvSpPr>
      <xdr:spPr bwMode="auto">
        <a:xfrm>
          <a:off x="3190875" y="139160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438150</xdr:colOff>
      <xdr:row>2</xdr:row>
      <xdr:rowOff>22225</xdr:rowOff>
    </xdr:from>
    <xdr:to>
      <xdr:col>0</xdr:col>
      <xdr:colOff>1828800</xdr:colOff>
      <xdr:row>3</xdr:row>
      <xdr:rowOff>184150</xdr:rowOff>
    </xdr:to>
    <xdr:pic>
      <xdr:nvPicPr>
        <xdr:cNvPr id="6426" name="Grafik 36">
          <a:extLst>
            <a:ext uri="{FF2B5EF4-FFF2-40B4-BE49-F238E27FC236}">
              <a16:creationId xmlns:a16="http://schemas.microsoft.com/office/drawing/2014/main" id="{1D4E7053-95FA-FA50-8812-71FAFF708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0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</xdr:row>
      <xdr:rowOff>19050</xdr:rowOff>
    </xdr:from>
    <xdr:to>
      <xdr:col>1</xdr:col>
      <xdr:colOff>1857375</xdr:colOff>
      <xdr:row>3</xdr:row>
      <xdr:rowOff>180975</xdr:rowOff>
    </xdr:to>
    <xdr:pic>
      <xdr:nvPicPr>
        <xdr:cNvPr id="6427" name="Grafik 37">
          <a:extLst>
            <a:ext uri="{FF2B5EF4-FFF2-40B4-BE49-F238E27FC236}">
              <a16:creationId xmlns:a16="http://schemas.microsoft.com/office/drawing/2014/main" id="{CF494588-004A-4E16-FEFC-E981C243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819150"/>
          <a:ext cx="1381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2</xdr:row>
      <xdr:rowOff>19050</xdr:rowOff>
    </xdr:from>
    <xdr:to>
      <xdr:col>2</xdr:col>
      <xdr:colOff>1866900</xdr:colOff>
      <xdr:row>3</xdr:row>
      <xdr:rowOff>187325</xdr:rowOff>
    </xdr:to>
    <xdr:pic>
      <xdr:nvPicPr>
        <xdr:cNvPr id="6428" name="Grafik 38">
          <a:extLst>
            <a:ext uri="{FF2B5EF4-FFF2-40B4-BE49-F238E27FC236}">
              <a16:creationId xmlns:a16="http://schemas.microsoft.com/office/drawing/2014/main" id="{AF1E5894-DCA0-E581-74E3-A293F68C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975" y="831850"/>
          <a:ext cx="138112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2</xdr:row>
      <xdr:rowOff>22225</xdr:rowOff>
    </xdr:from>
    <xdr:to>
      <xdr:col>3</xdr:col>
      <xdr:colOff>1828800</xdr:colOff>
      <xdr:row>3</xdr:row>
      <xdr:rowOff>184150</xdr:rowOff>
    </xdr:to>
    <xdr:pic>
      <xdr:nvPicPr>
        <xdr:cNvPr id="6429" name="Grafik 39">
          <a:extLst>
            <a:ext uri="{FF2B5EF4-FFF2-40B4-BE49-F238E27FC236}">
              <a16:creationId xmlns:a16="http://schemas.microsoft.com/office/drawing/2014/main" id="{CF4D5451-BA6D-BF65-D846-2C7519C8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8350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2</xdr:row>
      <xdr:rowOff>19050</xdr:rowOff>
    </xdr:from>
    <xdr:to>
      <xdr:col>4</xdr:col>
      <xdr:colOff>1800225</xdr:colOff>
      <xdr:row>3</xdr:row>
      <xdr:rowOff>187325</xdr:rowOff>
    </xdr:to>
    <xdr:pic>
      <xdr:nvPicPr>
        <xdr:cNvPr id="6430" name="Grafik 40">
          <a:extLst>
            <a:ext uri="{FF2B5EF4-FFF2-40B4-BE49-F238E27FC236}">
              <a16:creationId xmlns:a16="http://schemas.microsoft.com/office/drawing/2014/main" id="{46C598EE-942E-4DA5-1AED-25FB2D702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975" y="831850"/>
          <a:ext cx="139065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428625</xdr:colOff>
      <xdr:row>9</xdr:row>
      <xdr:rowOff>19050</xdr:rowOff>
    </xdr:from>
    <xdr:to>
      <xdr:col>0</xdr:col>
      <xdr:colOff>1809750</xdr:colOff>
      <xdr:row>10</xdr:row>
      <xdr:rowOff>171450</xdr:rowOff>
    </xdr:to>
    <xdr:pic>
      <xdr:nvPicPr>
        <xdr:cNvPr id="6431" name="Grafik 41">
          <a:extLst>
            <a:ext uri="{FF2B5EF4-FFF2-40B4-BE49-F238E27FC236}">
              <a16:creationId xmlns:a16="http://schemas.microsoft.com/office/drawing/2014/main" id="{448837FF-16C3-F673-49CF-6EA52983A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076700"/>
          <a:ext cx="1381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9</xdr:row>
      <xdr:rowOff>19050</xdr:rowOff>
    </xdr:from>
    <xdr:to>
      <xdr:col>1</xdr:col>
      <xdr:colOff>1933575</xdr:colOff>
      <xdr:row>10</xdr:row>
      <xdr:rowOff>171450</xdr:rowOff>
    </xdr:to>
    <xdr:pic>
      <xdr:nvPicPr>
        <xdr:cNvPr id="6432" name="Grafik 42">
          <a:extLst>
            <a:ext uri="{FF2B5EF4-FFF2-40B4-BE49-F238E27FC236}">
              <a16:creationId xmlns:a16="http://schemas.microsoft.com/office/drawing/2014/main" id="{2AE46289-8F68-CF89-A7BC-D27BFB01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4076700"/>
          <a:ext cx="1381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9</xdr:row>
      <xdr:rowOff>19050</xdr:rowOff>
    </xdr:from>
    <xdr:to>
      <xdr:col>2</xdr:col>
      <xdr:colOff>1828800</xdr:colOff>
      <xdr:row>10</xdr:row>
      <xdr:rowOff>171450</xdr:rowOff>
    </xdr:to>
    <xdr:pic>
      <xdr:nvPicPr>
        <xdr:cNvPr id="6433" name="Grafik 43">
          <a:extLst>
            <a:ext uri="{FF2B5EF4-FFF2-40B4-BE49-F238E27FC236}">
              <a16:creationId xmlns:a16="http://schemas.microsoft.com/office/drawing/2014/main" id="{D422F4FE-E487-D2A5-142A-851B61551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076700"/>
          <a:ext cx="1381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9</xdr:row>
      <xdr:rowOff>25400</xdr:rowOff>
    </xdr:from>
    <xdr:to>
      <xdr:col>3</xdr:col>
      <xdr:colOff>1866900</xdr:colOff>
      <xdr:row>10</xdr:row>
      <xdr:rowOff>187325</xdr:rowOff>
    </xdr:to>
    <xdr:pic>
      <xdr:nvPicPr>
        <xdr:cNvPr id="6434" name="Grafik 45">
          <a:extLst>
            <a:ext uri="{FF2B5EF4-FFF2-40B4-BE49-F238E27FC236}">
              <a16:creationId xmlns:a16="http://schemas.microsoft.com/office/drawing/2014/main" id="{D62DFB10-DDF7-A6F1-6CC8-02390B105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4140200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9</xdr:row>
      <xdr:rowOff>19050</xdr:rowOff>
    </xdr:from>
    <xdr:to>
      <xdr:col>4</xdr:col>
      <xdr:colOff>1800225</xdr:colOff>
      <xdr:row>10</xdr:row>
      <xdr:rowOff>171450</xdr:rowOff>
    </xdr:to>
    <xdr:pic>
      <xdr:nvPicPr>
        <xdr:cNvPr id="6435" name="Grafik 46">
          <a:extLst>
            <a:ext uri="{FF2B5EF4-FFF2-40B4-BE49-F238E27FC236}">
              <a16:creationId xmlns:a16="http://schemas.microsoft.com/office/drawing/2014/main" id="{5D0A59F8-793E-80EE-AF30-C1216F2E1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4076700"/>
          <a:ext cx="1390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16</xdr:row>
      <xdr:rowOff>19050</xdr:rowOff>
    </xdr:from>
    <xdr:to>
      <xdr:col>0</xdr:col>
      <xdr:colOff>1847850</xdr:colOff>
      <xdr:row>17</xdr:row>
      <xdr:rowOff>187325</xdr:rowOff>
    </xdr:to>
    <xdr:pic>
      <xdr:nvPicPr>
        <xdr:cNvPr id="6436" name="Grafik 47">
          <a:extLst>
            <a:ext uri="{FF2B5EF4-FFF2-40B4-BE49-F238E27FC236}">
              <a16:creationId xmlns:a16="http://schemas.microsoft.com/office/drawing/2014/main" id="{ABAAF2E1-E2D0-A969-19D1-75B8693F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397750"/>
          <a:ext cx="138112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16</xdr:row>
      <xdr:rowOff>22225</xdr:rowOff>
    </xdr:from>
    <xdr:to>
      <xdr:col>1</xdr:col>
      <xdr:colOff>1857375</xdr:colOff>
      <xdr:row>17</xdr:row>
      <xdr:rowOff>184150</xdr:rowOff>
    </xdr:to>
    <xdr:pic>
      <xdr:nvPicPr>
        <xdr:cNvPr id="6437" name="Grafik 48">
          <a:extLst>
            <a:ext uri="{FF2B5EF4-FFF2-40B4-BE49-F238E27FC236}">
              <a16:creationId xmlns:a16="http://schemas.microsoft.com/office/drawing/2014/main" id="{AB2EC120-6354-F674-9BF3-6B32FEE50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400925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16</xdr:row>
      <xdr:rowOff>22225</xdr:rowOff>
    </xdr:from>
    <xdr:to>
      <xdr:col>2</xdr:col>
      <xdr:colOff>1847850</xdr:colOff>
      <xdr:row>17</xdr:row>
      <xdr:rowOff>190500</xdr:rowOff>
    </xdr:to>
    <xdr:pic>
      <xdr:nvPicPr>
        <xdr:cNvPr id="6438" name="Grafik 49">
          <a:extLst>
            <a:ext uri="{FF2B5EF4-FFF2-40B4-BE49-F238E27FC236}">
              <a16:creationId xmlns:a16="http://schemas.microsoft.com/office/drawing/2014/main" id="{0A0F37C6-A56E-AFB7-C1C8-E7BAAC7A5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400" y="7400925"/>
          <a:ext cx="139065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16</xdr:row>
      <xdr:rowOff>19050</xdr:rowOff>
    </xdr:from>
    <xdr:to>
      <xdr:col>3</xdr:col>
      <xdr:colOff>1838325</xdr:colOff>
      <xdr:row>17</xdr:row>
      <xdr:rowOff>187325</xdr:rowOff>
    </xdr:to>
    <xdr:pic>
      <xdr:nvPicPr>
        <xdr:cNvPr id="6439" name="Grafik 50">
          <a:extLst>
            <a:ext uri="{FF2B5EF4-FFF2-40B4-BE49-F238E27FC236}">
              <a16:creationId xmlns:a16="http://schemas.microsoft.com/office/drawing/2014/main" id="{3F57AAEB-4D2E-38B8-579F-D0F60EC99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397750"/>
          <a:ext cx="138112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16</xdr:row>
      <xdr:rowOff>19050</xdr:rowOff>
    </xdr:from>
    <xdr:to>
      <xdr:col>4</xdr:col>
      <xdr:colOff>1790700</xdr:colOff>
      <xdr:row>17</xdr:row>
      <xdr:rowOff>187325</xdr:rowOff>
    </xdr:to>
    <xdr:pic>
      <xdr:nvPicPr>
        <xdr:cNvPr id="6440" name="Grafik 51">
          <a:extLst>
            <a:ext uri="{FF2B5EF4-FFF2-40B4-BE49-F238E27FC236}">
              <a16:creationId xmlns:a16="http://schemas.microsoft.com/office/drawing/2014/main" id="{5A6EE56A-0A00-E6C3-4807-2CD996B63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7397750"/>
          <a:ext cx="139065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504825</xdr:colOff>
      <xdr:row>23</xdr:row>
      <xdr:rowOff>25400</xdr:rowOff>
    </xdr:from>
    <xdr:to>
      <xdr:col>0</xdr:col>
      <xdr:colOff>1885950</xdr:colOff>
      <xdr:row>24</xdr:row>
      <xdr:rowOff>187325</xdr:rowOff>
    </xdr:to>
    <xdr:pic>
      <xdr:nvPicPr>
        <xdr:cNvPr id="6441" name="Grafik 52">
          <a:extLst>
            <a:ext uri="{FF2B5EF4-FFF2-40B4-BE49-F238E27FC236}">
              <a16:creationId xmlns:a16="http://schemas.microsoft.com/office/drawing/2014/main" id="{00868D65-05BE-2FB9-AAF0-AF998864B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706100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23</xdr:row>
      <xdr:rowOff>19050</xdr:rowOff>
    </xdr:from>
    <xdr:to>
      <xdr:col>1</xdr:col>
      <xdr:colOff>1847850</xdr:colOff>
      <xdr:row>24</xdr:row>
      <xdr:rowOff>177800</xdr:rowOff>
    </xdr:to>
    <xdr:pic>
      <xdr:nvPicPr>
        <xdr:cNvPr id="6442" name="Grafik 53">
          <a:extLst>
            <a:ext uri="{FF2B5EF4-FFF2-40B4-BE49-F238E27FC236}">
              <a16:creationId xmlns:a16="http://schemas.microsoft.com/office/drawing/2014/main" id="{B6B58C46-145F-1BF5-22DF-2C59A776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0699750"/>
          <a:ext cx="13906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23</xdr:row>
      <xdr:rowOff>19050</xdr:rowOff>
    </xdr:from>
    <xdr:to>
      <xdr:col>2</xdr:col>
      <xdr:colOff>1790700</xdr:colOff>
      <xdr:row>24</xdr:row>
      <xdr:rowOff>177800</xdr:rowOff>
    </xdr:to>
    <xdr:pic>
      <xdr:nvPicPr>
        <xdr:cNvPr id="6443" name="Grafik 54">
          <a:extLst>
            <a:ext uri="{FF2B5EF4-FFF2-40B4-BE49-F238E27FC236}">
              <a16:creationId xmlns:a16="http://schemas.microsoft.com/office/drawing/2014/main" id="{0D8523BC-BB60-77C3-87B0-B57C8EAB4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775" y="10699750"/>
          <a:ext cx="1381125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23</xdr:row>
      <xdr:rowOff>25400</xdr:rowOff>
    </xdr:from>
    <xdr:to>
      <xdr:col>3</xdr:col>
      <xdr:colOff>1819275</xdr:colOff>
      <xdr:row>24</xdr:row>
      <xdr:rowOff>187325</xdr:rowOff>
    </xdr:to>
    <xdr:pic>
      <xdr:nvPicPr>
        <xdr:cNvPr id="6444" name="Grafik 55">
          <a:extLst>
            <a:ext uri="{FF2B5EF4-FFF2-40B4-BE49-F238E27FC236}">
              <a16:creationId xmlns:a16="http://schemas.microsoft.com/office/drawing/2014/main" id="{3D308196-AB5E-07F1-6B4F-2D5BFE1D3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0706100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390525</xdr:colOff>
      <xdr:row>23</xdr:row>
      <xdr:rowOff>19050</xdr:rowOff>
    </xdr:from>
    <xdr:to>
      <xdr:col>4</xdr:col>
      <xdr:colOff>1771650</xdr:colOff>
      <xdr:row>24</xdr:row>
      <xdr:rowOff>177800</xdr:rowOff>
    </xdr:to>
    <xdr:pic>
      <xdr:nvPicPr>
        <xdr:cNvPr id="6445" name="Grafik 56">
          <a:extLst>
            <a:ext uri="{FF2B5EF4-FFF2-40B4-BE49-F238E27FC236}">
              <a16:creationId xmlns:a16="http://schemas.microsoft.com/office/drawing/2014/main" id="{25D9071C-00F4-B1A8-25E8-40E6182A0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2925" y="10699750"/>
          <a:ext cx="1381125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428625</xdr:colOff>
      <xdr:row>30</xdr:row>
      <xdr:rowOff>22225</xdr:rowOff>
    </xdr:from>
    <xdr:to>
      <xdr:col>0</xdr:col>
      <xdr:colOff>1809750</xdr:colOff>
      <xdr:row>31</xdr:row>
      <xdr:rowOff>184150</xdr:rowOff>
    </xdr:to>
    <xdr:pic>
      <xdr:nvPicPr>
        <xdr:cNvPr id="6446" name="Grafik 57">
          <a:extLst>
            <a:ext uri="{FF2B5EF4-FFF2-40B4-BE49-F238E27FC236}">
              <a16:creationId xmlns:a16="http://schemas.microsoft.com/office/drawing/2014/main" id="{17E1F676-39DD-8F18-BF43-01EEA538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004925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30</xdr:row>
      <xdr:rowOff>22225</xdr:rowOff>
    </xdr:from>
    <xdr:to>
      <xdr:col>1</xdr:col>
      <xdr:colOff>1866900</xdr:colOff>
      <xdr:row>31</xdr:row>
      <xdr:rowOff>184150</xdr:rowOff>
    </xdr:to>
    <xdr:pic>
      <xdr:nvPicPr>
        <xdr:cNvPr id="6447" name="Grafik 58">
          <a:extLst>
            <a:ext uri="{FF2B5EF4-FFF2-40B4-BE49-F238E27FC236}">
              <a16:creationId xmlns:a16="http://schemas.microsoft.com/office/drawing/2014/main" id="{89F66F9B-38FC-CE29-AB04-282B0E8E0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75" y="14004925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30</xdr:row>
      <xdr:rowOff>22225</xdr:rowOff>
    </xdr:from>
    <xdr:to>
      <xdr:col>2</xdr:col>
      <xdr:colOff>1809750</xdr:colOff>
      <xdr:row>31</xdr:row>
      <xdr:rowOff>184150</xdr:rowOff>
    </xdr:to>
    <xdr:pic>
      <xdr:nvPicPr>
        <xdr:cNvPr id="6448" name="Grafik 59">
          <a:extLst>
            <a:ext uri="{FF2B5EF4-FFF2-40B4-BE49-F238E27FC236}">
              <a16:creationId xmlns:a16="http://schemas.microsoft.com/office/drawing/2014/main" id="{62D6556B-3B94-1F94-2F78-E15A0F05F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40049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400050</xdr:colOff>
      <xdr:row>30</xdr:row>
      <xdr:rowOff>19050</xdr:rowOff>
    </xdr:from>
    <xdr:to>
      <xdr:col>3</xdr:col>
      <xdr:colOff>1790700</xdr:colOff>
      <xdr:row>31</xdr:row>
      <xdr:rowOff>187325</xdr:rowOff>
    </xdr:to>
    <xdr:pic>
      <xdr:nvPicPr>
        <xdr:cNvPr id="6449" name="Grafik 60">
          <a:extLst>
            <a:ext uri="{FF2B5EF4-FFF2-40B4-BE49-F238E27FC236}">
              <a16:creationId xmlns:a16="http://schemas.microsoft.com/office/drawing/2014/main" id="{F366E5A4-0083-8F69-7798-CBC14AFC7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4001750"/>
          <a:ext cx="139065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30</xdr:row>
      <xdr:rowOff>19050</xdr:rowOff>
    </xdr:from>
    <xdr:to>
      <xdr:col>4</xdr:col>
      <xdr:colOff>1762125</xdr:colOff>
      <xdr:row>31</xdr:row>
      <xdr:rowOff>187325</xdr:rowOff>
    </xdr:to>
    <xdr:pic>
      <xdr:nvPicPr>
        <xdr:cNvPr id="6450" name="Grafik 61">
          <a:extLst>
            <a:ext uri="{FF2B5EF4-FFF2-40B4-BE49-F238E27FC236}">
              <a16:creationId xmlns:a16="http://schemas.microsoft.com/office/drawing/2014/main" id="{D41AE0A3-283C-1908-F99E-27CB97DBC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875" y="14001750"/>
          <a:ext cx="139065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</xdr:row>
      <xdr:rowOff>142875</xdr:rowOff>
    </xdr:from>
    <xdr:to>
      <xdr:col>2</xdr:col>
      <xdr:colOff>676275</xdr:colOff>
      <xdr:row>3</xdr:row>
      <xdr:rowOff>228600</xdr:rowOff>
    </xdr:to>
    <xdr:sp macro="" textlink="">
      <xdr:nvSpPr>
        <xdr:cNvPr id="5493" name="Text Box 358">
          <a:extLst>
            <a:ext uri="{FF2B5EF4-FFF2-40B4-BE49-F238E27FC236}">
              <a16:creationId xmlns:a16="http://schemas.microsoft.com/office/drawing/2014/main" id="{F2C03DC3-0B2D-E2AE-9621-E13F6DBD844B}"/>
            </a:ext>
          </a:extLst>
        </xdr:cNvPr>
        <xdr:cNvSpPr>
          <a:spLocks noChangeArrowheads="1"/>
        </xdr:cNvSpPr>
      </xdr:nvSpPr>
      <xdr:spPr bwMode="auto">
        <a:xfrm>
          <a:off x="5105400" y="134302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3</xdr:row>
      <xdr:rowOff>142875</xdr:rowOff>
    </xdr:from>
    <xdr:to>
      <xdr:col>0</xdr:col>
      <xdr:colOff>676275</xdr:colOff>
      <xdr:row>3</xdr:row>
      <xdr:rowOff>228600</xdr:rowOff>
    </xdr:to>
    <xdr:sp macro="" textlink="">
      <xdr:nvSpPr>
        <xdr:cNvPr id="5494" name="Text Box 359">
          <a:extLst>
            <a:ext uri="{FF2B5EF4-FFF2-40B4-BE49-F238E27FC236}">
              <a16:creationId xmlns:a16="http://schemas.microsoft.com/office/drawing/2014/main" id="{16DD0734-F73D-0026-8224-AA4F370AB1DF}"/>
            </a:ext>
          </a:extLst>
        </xdr:cNvPr>
        <xdr:cNvSpPr>
          <a:spLocks noChangeArrowheads="1"/>
        </xdr:cNvSpPr>
      </xdr:nvSpPr>
      <xdr:spPr bwMode="auto">
        <a:xfrm>
          <a:off x="590550" y="134302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4</xdr:row>
      <xdr:rowOff>133350</xdr:rowOff>
    </xdr:from>
    <xdr:to>
      <xdr:col>2</xdr:col>
      <xdr:colOff>676275</xdr:colOff>
      <xdr:row>4</xdr:row>
      <xdr:rowOff>219075</xdr:rowOff>
    </xdr:to>
    <xdr:sp macro="" textlink="">
      <xdr:nvSpPr>
        <xdr:cNvPr id="5495" name="Text Box 360">
          <a:extLst>
            <a:ext uri="{FF2B5EF4-FFF2-40B4-BE49-F238E27FC236}">
              <a16:creationId xmlns:a16="http://schemas.microsoft.com/office/drawing/2014/main" id="{4F39E72E-B346-6FBA-7A50-72406FD00DEF}"/>
            </a:ext>
          </a:extLst>
        </xdr:cNvPr>
        <xdr:cNvSpPr>
          <a:spLocks noChangeArrowheads="1"/>
        </xdr:cNvSpPr>
      </xdr:nvSpPr>
      <xdr:spPr bwMode="auto">
        <a:xfrm>
          <a:off x="5105400" y="177165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3</xdr:row>
      <xdr:rowOff>9525</xdr:rowOff>
    </xdr:from>
    <xdr:to>
      <xdr:col>2</xdr:col>
      <xdr:colOff>676275</xdr:colOff>
      <xdr:row>3</xdr:row>
      <xdr:rowOff>95250</xdr:rowOff>
    </xdr:to>
    <xdr:sp macro="" textlink="">
      <xdr:nvSpPr>
        <xdr:cNvPr id="5496" name="Text Box 1">
          <a:extLst>
            <a:ext uri="{FF2B5EF4-FFF2-40B4-BE49-F238E27FC236}">
              <a16:creationId xmlns:a16="http://schemas.microsoft.com/office/drawing/2014/main" id="{542D5FA7-A060-E9FE-6E0E-3977ACDBD05E}"/>
            </a:ext>
          </a:extLst>
        </xdr:cNvPr>
        <xdr:cNvSpPr>
          <a:spLocks noChangeArrowheads="1"/>
        </xdr:cNvSpPr>
      </xdr:nvSpPr>
      <xdr:spPr bwMode="auto">
        <a:xfrm>
          <a:off x="5105400" y="120967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3</xdr:row>
      <xdr:rowOff>9525</xdr:rowOff>
    </xdr:from>
    <xdr:to>
      <xdr:col>0</xdr:col>
      <xdr:colOff>676275</xdr:colOff>
      <xdr:row>3</xdr:row>
      <xdr:rowOff>95250</xdr:rowOff>
    </xdr:to>
    <xdr:sp macro="" textlink="">
      <xdr:nvSpPr>
        <xdr:cNvPr id="5497" name="Text Box 288">
          <a:extLst>
            <a:ext uri="{FF2B5EF4-FFF2-40B4-BE49-F238E27FC236}">
              <a16:creationId xmlns:a16="http://schemas.microsoft.com/office/drawing/2014/main" id="{4A4343F9-12F7-C1DC-8DE0-DAC7AF4D6740}"/>
            </a:ext>
          </a:extLst>
        </xdr:cNvPr>
        <xdr:cNvSpPr>
          <a:spLocks noChangeArrowheads="1"/>
        </xdr:cNvSpPr>
      </xdr:nvSpPr>
      <xdr:spPr bwMode="auto">
        <a:xfrm>
          <a:off x="590550" y="120967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3</xdr:row>
      <xdr:rowOff>9525</xdr:rowOff>
    </xdr:from>
    <xdr:to>
      <xdr:col>2</xdr:col>
      <xdr:colOff>704850</xdr:colOff>
      <xdr:row>3</xdr:row>
      <xdr:rowOff>95250</xdr:rowOff>
    </xdr:to>
    <xdr:sp macro="" textlink="">
      <xdr:nvSpPr>
        <xdr:cNvPr id="5498" name="Text Box 1">
          <a:extLst>
            <a:ext uri="{FF2B5EF4-FFF2-40B4-BE49-F238E27FC236}">
              <a16:creationId xmlns:a16="http://schemas.microsoft.com/office/drawing/2014/main" id="{00983566-042D-4B26-8B73-24761D9BA33E}"/>
            </a:ext>
          </a:extLst>
        </xdr:cNvPr>
        <xdr:cNvSpPr>
          <a:spLocks noChangeArrowheads="1"/>
        </xdr:cNvSpPr>
      </xdr:nvSpPr>
      <xdr:spPr bwMode="auto">
        <a:xfrm>
          <a:off x="5133975" y="120967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5</xdr:row>
      <xdr:rowOff>342900</xdr:rowOff>
    </xdr:from>
    <xdr:to>
      <xdr:col>2</xdr:col>
      <xdr:colOff>676275</xdr:colOff>
      <xdr:row>5</xdr:row>
      <xdr:rowOff>428625</xdr:rowOff>
    </xdr:to>
    <xdr:sp macro="" textlink="">
      <xdr:nvSpPr>
        <xdr:cNvPr id="5499" name="Text Box 1">
          <a:extLst>
            <a:ext uri="{FF2B5EF4-FFF2-40B4-BE49-F238E27FC236}">
              <a16:creationId xmlns:a16="http://schemas.microsoft.com/office/drawing/2014/main" id="{86E2C3CD-8ED1-E094-589B-3655644018DD}"/>
            </a:ext>
          </a:extLst>
        </xdr:cNvPr>
        <xdr:cNvSpPr>
          <a:spLocks noChangeArrowheads="1"/>
        </xdr:cNvSpPr>
      </xdr:nvSpPr>
      <xdr:spPr bwMode="auto">
        <a:xfrm>
          <a:off x="5105400" y="244792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5</xdr:row>
      <xdr:rowOff>342900</xdr:rowOff>
    </xdr:from>
    <xdr:to>
      <xdr:col>0</xdr:col>
      <xdr:colOff>676275</xdr:colOff>
      <xdr:row>5</xdr:row>
      <xdr:rowOff>428625</xdr:rowOff>
    </xdr:to>
    <xdr:sp macro="" textlink="">
      <xdr:nvSpPr>
        <xdr:cNvPr id="5500" name="Text Box 288">
          <a:extLst>
            <a:ext uri="{FF2B5EF4-FFF2-40B4-BE49-F238E27FC236}">
              <a16:creationId xmlns:a16="http://schemas.microsoft.com/office/drawing/2014/main" id="{58F3FDE7-D20D-9EB6-91E4-A36756200FFD}"/>
            </a:ext>
          </a:extLst>
        </xdr:cNvPr>
        <xdr:cNvSpPr>
          <a:spLocks noChangeArrowheads="1"/>
        </xdr:cNvSpPr>
      </xdr:nvSpPr>
      <xdr:spPr bwMode="auto">
        <a:xfrm>
          <a:off x="590550" y="244792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5</xdr:row>
      <xdr:rowOff>342900</xdr:rowOff>
    </xdr:from>
    <xdr:to>
      <xdr:col>2</xdr:col>
      <xdr:colOff>704850</xdr:colOff>
      <xdr:row>5</xdr:row>
      <xdr:rowOff>428625</xdr:rowOff>
    </xdr:to>
    <xdr:sp macro="" textlink="">
      <xdr:nvSpPr>
        <xdr:cNvPr id="5501" name="Text Box 1">
          <a:extLst>
            <a:ext uri="{FF2B5EF4-FFF2-40B4-BE49-F238E27FC236}">
              <a16:creationId xmlns:a16="http://schemas.microsoft.com/office/drawing/2014/main" id="{9795EEDF-1A1A-AAFB-0FB8-F86A4D524F9C}"/>
            </a:ext>
          </a:extLst>
        </xdr:cNvPr>
        <xdr:cNvSpPr>
          <a:spLocks noChangeArrowheads="1"/>
        </xdr:cNvSpPr>
      </xdr:nvSpPr>
      <xdr:spPr bwMode="auto">
        <a:xfrm>
          <a:off x="5133975" y="2447925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9</xdr:row>
      <xdr:rowOff>323850</xdr:rowOff>
    </xdr:from>
    <xdr:to>
      <xdr:col>2</xdr:col>
      <xdr:colOff>676275</xdr:colOff>
      <xdr:row>9</xdr:row>
      <xdr:rowOff>409575</xdr:rowOff>
    </xdr:to>
    <xdr:sp macro="" textlink="">
      <xdr:nvSpPr>
        <xdr:cNvPr id="5502" name="Text Box 1">
          <a:extLst>
            <a:ext uri="{FF2B5EF4-FFF2-40B4-BE49-F238E27FC236}">
              <a16:creationId xmlns:a16="http://schemas.microsoft.com/office/drawing/2014/main" id="{D455D1C9-DA11-F04E-546F-53B5A0A501A2}"/>
            </a:ext>
          </a:extLst>
        </xdr:cNvPr>
        <xdr:cNvSpPr>
          <a:spLocks noChangeArrowheads="1"/>
        </xdr:cNvSpPr>
      </xdr:nvSpPr>
      <xdr:spPr bwMode="auto">
        <a:xfrm>
          <a:off x="5105400" y="432435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9</xdr:row>
      <xdr:rowOff>323850</xdr:rowOff>
    </xdr:from>
    <xdr:to>
      <xdr:col>0</xdr:col>
      <xdr:colOff>676275</xdr:colOff>
      <xdr:row>9</xdr:row>
      <xdr:rowOff>409575</xdr:rowOff>
    </xdr:to>
    <xdr:sp macro="" textlink="">
      <xdr:nvSpPr>
        <xdr:cNvPr id="5503" name="Text Box 288">
          <a:extLst>
            <a:ext uri="{FF2B5EF4-FFF2-40B4-BE49-F238E27FC236}">
              <a16:creationId xmlns:a16="http://schemas.microsoft.com/office/drawing/2014/main" id="{E228C701-F370-B144-BB52-165E125C32FF}"/>
            </a:ext>
          </a:extLst>
        </xdr:cNvPr>
        <xdr:cNvSpPr>
          <a:spLocks noChangeArrowheads="1"/>
        </xdr:cNvSpPr>
      </xdr:nvSpPr>
      <xdr:spPr bwMode="auto">
        <a:xfrm>
          <a:off x="590550" y="432435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9</xdr:row>
      <xdr:rowOff>323850</xdr:rowOff>
    </xdr:from>
    <xdr:to>
      <xdr:col>2</xdr:col>
      <xdr:colOff>704850</xdr:colOff>
      <xdr:row>9</xdr:row>
      <xdr:rowOff>409575</xdr:rowOff>
    </xdr:to>
    <xdr:sp macro="" textlink="">
      <xdr:nvSpPr>
        <xdr:cNvPr id="5504" name="Text Box 1">
          <a:extLst>
            <a:ext uri="{FF2B5EF4-FFF2-40B4-BE49-F238E27FC236}">
              <a16:creationId xmlns:a16="http://schemas.microsoft.com/office/drawing/2014/main" id="{EA3C40E5-A603-21C1-83D1-7A92F2ABA2B9}"/>
            </a:ext>
          </a:extLst>
        </xdr:cNvPr>
        <xdr:cNvSpPr>
          <a:spLocks noChangeArrowheads="1"/>
        </xdr:cNvSpPr>
      </xdr:nvSpPr>
      <xdr:spPr bwMode="auto">
        <a:xfrm>
          <a:off x="5133975" y="432435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12</xdr:row>
      <xdr:rowOff>371475</xdr:rowOff>
    </xdr:from>
    <xdr:to>
      <xdr:col>2</xdr:col>
      <xdr:colOff>676275</xdr:colOff>
      <xdr:row>12</xdr:row>
      <xdr:rowOff>457200</xdr:rowOff>
    </xdr:to>
    <xdr:sp macro="" textlink="">
      <xdr:nvSpPr>
        <xdr:cNvPr id="5505" name="Text Box 1">
          <a:extLst>
            <a:ext uri="{FF2B5EF4-FFF2-40B4-BE49-F238E27FC236}">
              <a16:creationId xmlns:a16="http://schemas.microsoft.com/office/drawing/2014/main" id="{1663B505-9ADA-1B4D-31E2-CAA1FB476C70}"/>
            </a:ext>
          </a:extLst>
        </xdr:cNvPr>
        <xdr:cNvSpPr>
          <a:spLocks noChangeArrowheads="1"/>
        </xdr:cNvSpPr>
      </xdr:nvSpPr>
      <xdr:spPr bwMode="auto">
        <a:xfrm>
          <a:off x="5105400" y="57150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12</xdr:row>
      <xdr:rowOff>371475</xdr:rowOff>
    </xdr:from>
    <xdr:to>
      <xdr:col>0</xdr:col>
      <xdr:colOff>676275</xdr:colOff>
      <xdr:row>12</xdr:row>
      <xdr:rowOff>457200</xdr:rowOff>
    </xdr:to>
    <xdr:sp macro="" textlink="">
      <xdr:nvSpPr>
        <xdr:cNvPr id="5506" name="Text Box 288">
          <a:extLst>
            <a:ext uri="{FF2B5EF4-FFF2-40B4-BE49-F238E27FC236}">
              <a16:creationId xmlns:a16="http://schemas.microsoft.com/office/drawing/2014/main" id="{70E9221A-1915-4893-EB08-E688A1D7FD0F}"/>
            </a:ext>
          </a:extLst>
        </xdr:cNvPr>
        <xdr:cNvSpPr>
          <a:spLocks noChangeArrowheads="1"/>
        </xdr:cNvSpPr>
      </xdr:nvSpPr>
      <xdr:spPr bwMode="auto">
        <a:xfrm>
          <a:off x="590550" y="57150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12</xdr:row>
      <xdr:rowOff>371475</xdr:rowOff>
    </xdr:from>
    <xdr:to>
      <xdr:col>2</xdr:col>
      <xdr:colOff>704850</xdr:colOff>
      <xdr:row>12</xdr:row>
      <xdr:rowOff>457200</xdr:rowOff>
    </xdr:to>
    <xdr:sp macro="" textlink="">
      <xdr:nvSpPr>
        <xdr:cNvPr id="5507" name="Text Box 1">
          <a:extLst>
            <a:ext uri="{FF2B5EF4-FFF2-40B4-BE49-F238E27FC236}">
              <a16:creationId xmlns:a16="http://schemas.microsoft.com/office/drawing/2014/main" id="{BE28CD9B-83FA-AE63-D63A-3E0808DEAC90}"/>
            </a:ext>
          </a:extLst>
        </xdr:cNvPr>
        <xdr:cNvSpPr>
          <a:spLocks noChangeArrowheads="1"/>
        </xdr:cNvSpPr>
      </xdr:nvSpPr>
      <xdr:spPr bwMode="auto">
        <a:xfrm>
          <a:off x="5133975" y="57150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16</xdr:row>
      <xdr:rowOff>266700</xdr:rowOff>
    </xdr:from>
    <xdr:to>
      <xdr:col>2</xdr:col>
      <xdr:colOff>676275</xdr:colOff>
      <xdr:row>16</xdr:row>
      <xdr:rowOff>352425</xdr:rowOff>
    </xdr:to>
    <xdr:sp macro="" textlink="">
      <xdr:nvSpPr>
        <xdr:cNvPr id="5508" name="Text Box 1">
          <a:extLst>
            <a:ext uri="{FF2B5EF4-FFF2-40B4-BE49-F238E27FC236}">
              <a16:creationId xmlns:a16="http://schemas.microsoft.com/office/drawing/2014/main" id="{4F723C6A-03D0-BB00-6F90-38598666BCB4}"/>
            </a:ext>
          </a:extLst>
        </xdr:cNvPr>
        <xdr:cNvSpPr>
          <a:spLocks noChangeArrowheads="1"/>
        </xdr:cNvSpPr>
      </xdr:nvSpPr>
      <xdr:spPr bwMode="auto">
        <a:xfrm>
          <a:off x="5105400" y="75057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590550</xdr:colOff>
      <xdr:row>16</xdr:row>
      <xdr:rowOff>266700</xdr:rowOff>
    </xdr:from>
    <xdr:to>
      <xdr:col>0</xdr:col>
      <xdr:colOff>676275</xdr:colOff>
      <xdr:row>16</xdr:row>
      <xdr:rowOff>352425</xdr:rowOff>
    </xdr:to>
    <xdr:sp macro="" textlink="">
      <xdr:nvSpPr>
        <xdr:cNvPr id="5509" name="Text Box 288">
          <a:extLst>
            <a:ext uri="{FF2B5EF4-FFF2-40B4-BE49-F238E27FC236}">
              <a16:creationId xmlns:a16="http://schemas.microsoft.com/office/drawing/2014/main" id="{5DD04C4C-26F0-0DB7-61A3-92D5D6E00FF4}"/>
            </a:ext>
          </a:extLst>
        </xdr:cNvPr>
        <xdr:cNvSpPr>
          <a:spLocks noChangeArrowheads="1"/>
        </xdr:cNvSpPr>
      </xdr:nvSpPr>
      <xdr:spPr bwMode="auto">
        <a:xfrm>
          <a:off x="590550" y="75057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619125</xdr:colOff>
      <xdr:row>16</xdr:row>
      <xdr:rowOff>266700</xdr:rowOff>
    </xdr:from>
    <xdr:to>
      <xdr:col>2</xdr:col>
      <xdr:colOff>704850</xdr:colOff>
      <xdr:row>16</xdr:row>
      <xdr:rowOff>352425</xdr:rowOff>
    </xdr:to>
    <xdr:sp macro="" textlink="">
      <xdr:nvSpPr>
        <xdr:cNvPr id="5510" name="Text Box 1">
          <a:extLst>
            <a:ext uri="{FF2B5EF4-FFF2-40B4-BE49-F238E27FC236}">
              <a16:creationId xmlns:a16="http://schemas.microsoft.com/office/drawing/2014/main" id="{38D45FFD-D34D-7B77-1F5A-B6B67DDE2811}"/>
            </a:ext>
          </a:extLst>
        </xdr:cNvPr>
        <xdr:cNvSpPr>
          <a:spLocks noChangeArrowheads="1"/>
        </xdr:cNvSpPr>
      </xdr:nvSpPr>
      <xdr:spPr bwMode="auto">
        <a:xfrm>
          <a:off x="5133975" y="7505700"/>
          <a:ext cx="85725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933450</xdr:colOff>
      <xdr:row>2</xdr:row>
      <xdr:rowOff>123825</xdr:rowOff>
    </xdr:from>
    <xdr:to>
      <xdr:col>0</xdr:col>
      <xdr:colOff>1276350</xdr:colOff>
      <xdr:row>2</xdr:row>
      <xdr:rowOff>333375</xdr:rowOff>
    </xdr:to>
    <xdr:sp macro="" textlink="">
      <xdr:nvSpPr>
        <xdr:cNvPr id="5511" name="Oval 19">
          <a:extLst>
            <a:ext uri="{FF2B5EF4-FFF2-40B4-BE49-F238E27FC236}">
              <a16:creationId xmlns:a16="http://schemas.microsoft.com/office/drawing/2014/main" id="{2F46A0F2-E360-848F-1E04-35356FB23910}"/>
            </a:ext>
          </a:extLst>
        </xdr:cNvPr>
        <xdr:cNvSpPr>
          <a:spLocks noChangeArrowheads="1"/>
        </xdr:cNvSpPr>
      </xdr:nvSpPr>
      <xdr:spPr bwMode="auto">
        <a:xfrm>
          <a:off x="933450" y="885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2</xdr:row>
      <xdr:rowOff>123825</xdr:rowOff>
    </xdr:from>
    <xdr:to>
      <xdr:col>4</xdr:col>
      <xdr:colOff>1276350</xdr:colOff>
      <xdr:row>2</xdr:row>
      <xdr:rowOff>333375</xdr:rowOff>
    </xdr:to>
    <xdr:sp macro="" textlink="">
      <xdr:nvSpPr>
        <xdr:cNvPr id="5512" name="Oval 20">
          <a:extLst>
            <a:ext uri="{FF2B5EF4-FFF2-40B4-BE49-F238E27FC236}">
              <a16:creationId xmlns:a16="http://schemas.microsoft.com/office/drawing/2014/main" id="{A7CD14FB-8F8D-130A-D2D8-5F99AFBA6292}"/>
            </a:ext>
          </a:extLst>
        </xdr:cNvPr>
        <xdr:cNvSpPr>
          <a:spLocks noChangeArrowheads="1"/>
        </xdr:cNvSpPr>
      </xdr:nvSpPr>
      <xdr:spPr bwMode="auto">
        <a:xfrm>
          <a:off x="9963150" y="885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2</xdr:row>
      <xdr:rowOff>123825</xdr:rowOff>
    </xdr:from>
    <xdr:to>
      <xdr:col>3</xdr:col>
      <xdr:colOff>1276350</xdr:colOff>
      <xdr:row>2</xdr:row>
      <xdr:rowOff>333375</xdr:rowOff>
    </xdr:to>
    <xdr:sp macro="" textlink="">
      <xdr:nvSpPr>
        <xdr:cNvPr id="5513" name="Oval 21">
          <a:extLst>
            <a:ext uri="{FF2B5EF4-FFF2-40B4-BE49-F238E27FC236}">
              <a16:creationId xmlns:a16="http://schemas.microsoft.com/office/drawing/2014/main" id="{71672E55-6268-E1B8-6EBD-1FED43E5F70E}"/>
            </a:ext>
          </a:extLst>
        </xdr:cNvPr>
        <xdr:cNvSpPr>
          <a:spLocks noChangeArrowheads="1"/>
        </xdr:cNvSpPr>
      </xdr:nvSpPr>
      <xdr:spPr bwMode="auto">
        <a:xfrm>
          <a:off x="7705725" y="885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2</xdr:row>
      <xdr:rowOff>123825</xdr:rowOff>
    </xdr:from>
    <xdr:to>
      <xdr:col>2</xdr:col>
      <xdr:colOff>1276350</xdr:colOff>
      <xdr:row>2</xdr:row>
      <xdr:rowOff>333375</xdr:rowOff>
    </xdr:to>
    <xdr:sp macro="" textlink="">
      <xdr:nvSpPr>
        <xdr:cNvPr id="5514" name="Oval 22">
          <a:extLst>
            <a:ext uri="{FF2B5EF4-FFF2-40B4-BE49-F238E27FC236}">
              <a16:creationId xmlns:a16="http://schemas.microsoft.com/office/drawing/2014/main" id="{BCC8C24F-B3C8-CD92-7CF0-E33E4DCDCFD9}"/>
            </a:ext>
          </a:extLst>
        </xdr:cNvPr>
        <xdr:cNvSpPr>
          <a:spLocks noChangeArrowheads="1"/>
        </xdr:cNvSpPr>
      </xdr:nvSpPr>
      <xdr:spPr bwMode="auto">
        <a:xfrm>
          <a:off x="5448300" y="885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2</xdr:row>
      <xdr:rowOff>123825</xdr:rowOff>
    </xdr:from>
    <xdr:to>
      <xdr:col>1</xdr:col>
      <xdr:colOff>1276350</xdr:colOff>
      <xdr:row>2</xdr:row>
      <xdr:rowOff>333375</xdr:rowOff>
    </xdr:to>
    <xdr:sp macro="" textlink="">
      <xdr:nvSpPr>
        <xdr:cNvPr id="5515" name="Oval 23">
          <a:extLst>
            <a:ext uri="{FF2B5EF4-FFF2-40B4-BE49-F238E27FC236}">
              <a16:creationId xmlns:a16="http://schemas.microsoft.com/office/drawing/2014/main" id="{55AA14B7-DBCD-B707-0FDA-95A6DB715D09}"/>
            </a:ext>
          </a:extLst>
        </xdr:cNvPr>
        <xdr:cNvSpPr>
          <a:spLocks noChangeArrowheads="1"/>
        </xdr:cNvSpPr>
      </xdr:nvSpPr>
      <xdr:spPr bwMode="auto">
        <a:xfrm>
          <a:off x="3190875" y="885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9</xdr:row>
      <xdr:rowOff>123825</xdr:rowOff>
    </xdr:from>
    <xdr:to>
      <xdr:col>0</xdr:col>
      <xdr:colOff>1276350</xdr:colOff>
      <xdr:row>9</xdr:row>
      <xdr:rowOff>333375</xdr:rowOff>
    </xdr:to>
    <xdr:sp macro="" textlink="">
      <xdr:nvSpPr>
        <xdr:cNvPr id="5516" name="Oval 24">
          <a:extLst>
            <a:ext uri="{FF2B5EF4-FFF2-40B4-BE49-F238E27FC236}">
              <a16:creationId xmlns:a16="http://schemas.microsoft.com/office/drawing/2014/main" id="{8A9E3D63-EC28-EB81-F4F5-71AC4E4E526C}"/>
            </a:ext>
          </a:extLst>
        </xdr:cNvPr>
        <xdr:cNvSpPr>
          <a:spLocks noChangeArrowheads="1"/>
        </xdr:cNvSpPr>
      </xdr:nvSpPr>
      <xdr:spPr bwMode="auto">
        <a:xfrm>
          <a:off x="933450" y="4124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9</xdr:row>
      <xdr:rowOff>123825</xdr:rowOff>
    </xdr:from>
    <xdr:to>
      <xdr:col>4</xdr:col>
      <xdr:colOff>1276350</xdr:colOff>
      <xdr:row>9</xdr:row>
      <xdr:rowOff>333375</xdr:rowOff>
    </xdr:to>
    <xdr:sp macro="" textlink="">
      <xdr:nvSpPr>
        <xdr:cNvPr id="5517" name="Oval 25">
          <a:extLst>
            <a:ext uri="{FF2B5EF4-FFF2-40B4-BE49-F238E27FC236}">
              <a16:creationId xmlns:a16="http://schemas.microsoft.com/office/drawing/2014/main" id="{CC6472DC-BE8B-A0A0-0C4B-32A77A4F9C79}"/>
            </a:ext>
          </a:extLst>
        </xdr:cNvPr>
        <xdr:cNvSpPr>
          <a:spLocks noChangeArrowheads="1"/>
        </xdr:cNvSpPr>
      </xdr:nvSpPr>
      <xdr:spPr bwMode="auto">
        <a:xfrm>
          <a:off x="9963150" y="4124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9</xdr:row>
      <xdr:rowOff>123825</xdr:rowOff>
    </xdr:from>
    <xdr:to>
      <xdr:col>3</xdr:col>
      <xdr:colOff>1276350</xdr:colOff>
      <xdr:row>9</xdr:row>
      <xdr:rowOff>333375</xdr:rowOff>
    </xdr:to>
    <xdr:sp macro="" textlink="">
      <xdr:nvSpPr>
        <xdr:cNvPr id="5518" name="Oval 26">
          <a:extLst>
            <a:ext uri="{FF2B5EF4-FFF2-40B4-BE49-F238E27FC236}">
              <a16:creationId xmlns:a16="http://schemas.microsoft.com/office/drawing/2014/main" id="{7799DBCB-E7EB-24C8-FCBB-21D47987D03F}"/>
            </a:ext>
          </a:extLst>
        </xdr:cNvPr>
        <xdr:cNvSpPr>
          <a:spLocks noChangeArrowheads="1"/>
        </xdr:cNvSpPr>
      </xdr:nvSpPr>
      <xdr:spPr bwMode="auto">
        <a:xfrm>
          <a:off x="7705725" y="4124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9</xdr:row>
      <xdr:rowOff>123825</xdr:rowOff>
    </xdr:from>
    <xdr:to>
      <xdr:col>2</xdr:col>
      <xdr:colOff>1276350</xdr:colOff>
      <xdr:row>9</xdr:row>
      <xdr:rowOff>333375</xdr:rowOff>
    </xdr:to>
    <xdr:sp macro="" textlink="">
      <xdr:nvSpPr>
        <xdr:cNvPr id="5519" name="Oval 27">
          <a:extLst>
            <a:ext uri="{FF2B5EF4-FFF2-40B4-BE49-F238E27FC236}">
              <a16:creationId xmlns:a16="http://schemas.microsoft.com/office/drawing/2014/main" id="{1E3C4E77-C94A-AA15-162E-0692659C3AEE}"/>
            </a:ext>
          </a:extLst>
        </xdr:cNvPr>
        <xdr:cNvSpPr>
          <a:spLocks noChangeArrowheads="1"/>
        </xdr:cNvSpPr>
      </xdr:nvSpPr>
      <xdr:spPr bwMode="auto">
        <a:xfrm>
          <a:off x="5448300" y="4124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9</xdr:row>
      <xdr:rowOff>123825</xdr:rowOff>
    </xdr:from>
    <xdr:to>
      <xdr:col>1</xdr:col>
      <xdr:colOff>1276350</xdr:colOff>
      <xdr:row>9</xdr:row>
      <xdr:rowOff>333375</xdr:rowOff>
    </xdr:to>
    <xdr:sp macro="" textlink="">
      <xdr:nvSpPr>
        <xdr:cNvPr id="5520" name="Oval 28">
          <a:extLst>
            <a:ext uri="{FF2B5EF4-FFF2-40B4-BE49-F238E27FC236}">
              <a16:creationId xmlns:a16="http://schemas.microsoft.com/office/drawing/2014/main" id="{CF0EC271-72D8-CA8C-277C-2157742D5CE5}"/>
            </a:ext>
          </a:extLst>
        </xdr:cNvPr>
        <xdr:cNvSpPr>
          <a:spLocks noChangeArrowheads="1"/>
        </xdr:cNvSpPr>
      </xdr:nvSpPr>
      <xdr:spPr bwMode="auto">
        <a:xfrm>
          <a:off x="3190875" y="4124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16</xdr:row>
      <xdr:rowOff>123825</xdr:rowOff>
    </xdr:from>
    <xdr:to>
      <xdr:col>0</xdr:col>
      <xdr:colOff>1276350</xdr:colOff>
      <xdr:row>16</xdr:row>
      <xdr:rowOff>333375</xdr:rowOff>
    </xdr:to>
    <xdr:sp macro="" textlink="">
      <xdr:nvSpPr>
        <xdr:cNvPr id="5521" name="Oval 29">
          <a:extLst>
            <a:ext uri="{FF2B5EF4-FFF2-40B4-BE49-F238E27FC236}">
              <a16:creationId xmlns:a16="http://schemas.microsoft.com/office/drawing/2014/main" id="{747AB7BA-4FF0-DA66-2E7C-140CC20B0F88}"/>
            </a:ext>
          </a:extLst>
        </xdr:cNvPr>
        <xdr:cNvSpPr>
          <a:spLocks noChangeArrowheads="1"/>
        </xdr:cNvSpPr>
      </xdr:nvSpPr>
      <xdr:spPr bwMode="auto">
        <a:xfrm>
          <a:off x="933450" y="7362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16</xdr:row>
      <xdr:rowOff>123825</xdr:rowOff>
    </xdr:from>
    <xdr:to>
      <xdr:col>4</xdr:col>
      <xdr:colOff>1276350</xdr:colOff>
      <xdr:row>16</xdr:row>
      <xdr:rowOff>333375</xdr:rowOff>
    </xdr:to>
    <xdr:sp macro="" textlink="">
      <xdr:nvSpPr>
        <xdr:cNvPr id="5522" name="Oval 30">
          <a:extLst>
            <a:ext uri="{FF2B5EF4-FFF2-40B4-BE49-F238E27FC236}">
              <a16:creationId xmlns:a16="http://schemas.microsoft.com/office/drawing/2014/main" id="{26B9354F-1FBB-4C0D-5179-ABC66E9C9FD3}"/>
            </a:ext>
          </a:extLst>
        </xdr:cNvPr>
        <xdr:cNvSpPr>
          <a:spLocks noChangeArrowheads="1"/>
        </xdr:cNvSpPr>
      </xdr:nvSpPr>
      <xdr:spPr bwMode="auto">
        <a:xfrm>
          <a:off x="9963150" y="7362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16</xdr:row>
      <xdr:rowOff>123825</xdr:rowOff>
    </xdr:from>
    <xdr:to>
      <xdr:col>3</xdr:col>
      <xdr:colOff>1276350</xdr:colOff>
      <xdr:row>16</xdr:row>
      <xdr:rowOff>333375</xdr:rowOff>
    </xdr:to>
    <xdr:sp macro="" textlink="">
      <xdr:nvSpPr>
        <xdr:cNvPr id="5523" name="Oval 31">
          <a:extLst>
            <a:ext uri="{FF2B5EF4-FFF2-40B4-BE49-F238E27FC236}">
              <a16:creationId xmlns:a16="http://schemas.microsoft.com/office/drawing/2014/main" id="{930B47DD-5C64-4513-DF2E-509F236DABCF}"/>
            </a:ext>
          </a:extLst>
        </xdr:cNvPr>
        <xdr:cNvSpPr>
          <a:spLocks noChangeArrowheads="1"/>
        </xdr:cNvSpPr>
      </xdr:nvSpPr>
      <xdr:spPr bwMode="auto">
        <a:xfrm>
          <a:off x="7705725" y="7362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16</xdr:row>
      <xdr:rowOff>123825</xdr:rowOff>
    </xdr:from>
    <xdr:to>
      <xdr:col>2</xdr:col>
      <xdr:colOff>1276350</xdr:colOff>
      <xdr:row>16</xdr:row>
      <xdr:rowOff>333375</xdr:rowOff>
    </xdr:to>
    <xdr:sp macro="" textlink="">
      <xdr:nvSpPr>
        <xdr:cNvPr id="5524" name="Oval 32">
          <a:extLst>
            <a:ext uri="{FF2B5EF4-FFF2-40B4-BE49-F238E27FC236}">
              <a16:creationId xmlns:a16="http://schemas.microsoft.com/office/drawing/2014/main" id="{2BA793EC-BCBA-D85B-98A7-BEF847DD8023}"/>
            </a:ext>
          </a:extLst>
        </xdr:cNvPr>
        <xdr:cNvSpPr>
          <a:spLocks noChangeArrowheads="1"/>
        </xdr:cNvSpPr>
      </xdr:nvSpPr>
      <xdr:spPr bwMode="auto">
        <a:xfrm>
          <a:off x="5448300" y="7362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16</xdr:row>
      <xdr:rowOff>123825</xdr:rowOff>
    </xdr:from>
    <xdr:to>
      <xdr:col>1</xdr:col>
      <xdr:colOff>1276350</xdr:colOff>
      <xdr:row>16</xdr:row>
      <xdr:rowOff>333375</xdr:rowOff>
    </xdr:to>
    <xdr:sp macro="" textlink="">
      <xdr:nvSpPr>
        <xdr:cNvPr id="5525" name="Oval 33">
          <a:extLst>
            <a:ext uri="{FF2B5EF4-FFF2-40B4-BE49-F238E27FC236}">
              <a16:creationId xmlns:a16="http://schemas.microsoft.com/office/drawing/2014/main" id="{870C7A0B-1249-4D28-E5A5-E51CC69645A1}"/>
            </a:ext>
          </a:extLst>
        </xdr:cNvPr>
        <xdr:cNvSpPr>
          <a:spLocks noChangeArrowheads="1"/>
        </xdr:cNvSpPr>
      </xdr:nvSpPr>
      <xdr:spPr bwMode="auto">
        <a:xfrm>
          <a:off x="3190875" y="7362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23</xdr:row>
      <xdr:rowOff>123825</xdr:rowOff>
    </xdr:from>
    <xdr:to>
      <xdr:col>0</xdr:col>
      <xdr:colOff>1276350</xdr:colOff>
      <xdr:row>23</xdr:row>
      <xdr:rowOff>333375</xdr:rowOff>
    </xdr:to>
    <xdr:sp macro="" textlink="">
      <xdr:nvSpPr>
        <xdr:cNvPr id="5526" name="Oval 34">
          <a:extLst>
            <a:ext uri="{FF2B5EF4-FFF2-40B4-BE49-F238E27FC236}">
              <a16:creationId xmlns:a16="http://schemas.microsoft.com/office/drawing/2014/main" id="{674F1AE5-FCDA-550B-E805-5997A18EC91C}"/>
            </a:ext>
          </a:extLst>
        </xdr:cNvPr>
        <xdr:cNvSpPr>
          <a:spLocks noChangeArrowheads="1"/>
        </xdr:cNvSpPr>
      </xdr:nvSpPr>
      <xdr:spPr bwMode="auto">
        <a:xfrm>
          <a:off x="933450" y="10601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23</xdr:row>
      <xdr:rowOff>123825</xdr:rowOff>
    </xdr:from>
    <xdr:to>
      <xdr:col>4</xdr:col>
      <xdr:colOff>1276350</xdr:colOff>
      <xdr:row>23</xdr:row>
      <xdr:rowOff>333375</xdr:rowOff>
    </xdr:to>
    <xdr:sp macro="" textlink="">
      <xdr:nvSpPr>
        <xdr:cNvPr id="5527" name="Oval 35">
          <a:extLst>
            <a:ext uri="{FF2B5EF4-FFF2-40B4-BE49-F238E27FC236}">
              <a16:creationId xmlns:a16="http://schemas.microsoft.com/office/drawing/2014/main" id="{B53A28A8-E514-BE18-F17C-E3384707AB1A}"/>
            </a:ext>
          </a:extLst>
        </xdr:cNvPr>
        <xdr:cNvSpPr>
          <a:spLocks noChangeArrowheads="1"/>
        </xdr:cNvSpPr>
      </xdr:nvSpPr>
      <xdr:spPr bwMode="auto">
        <a:xfrm>
          <a:off x="9963150" y="10601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23</xdr:row>
      <xdr:rowOff>123825</xdr:rowOff>
    </xdr:from>
    <xdr:to>
      <xdr:col>3</xdr:col>
      <xdr:colOff>1276350</xdr:colOff>
      <xdr:row>23</xdr:row>
      <xdr:rowOff>333375</xdr:rowOff>
    </xdr:to>
    <xdr:sp macro="" textlink="">
      <xdr:nvSpPr>
        <xdr:cNvPr id="5528" name="Oval 36">
          <a:extLst>
            <a:ext uri="{FF2B5EF4-FFF2-40B4-BE49-F238E27FC236}">
              <a16:creationId xmlns:a16="http://schemas.microsoft.com/office/drawing/2014/main" id="{6805A219-7304-C52E-49B3-B0E50BBB4056}"/>
            </a:ext>
          </a:extLst>
        </xdr:cNvPr>
        <xdr:cNvSpPr>
          <a:spLocks noChangeArrowheads="1"/>
        </xdr:cNvSpPr>
      </xdr:nvSpPr>
      <xdr:spPr bwMode="auto">
        <a:xfrm>
          <a:off x="7705725" y="10601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23</xdr:row>
      <xdr:rowOff>123825</xdr:rowOff>
    </xdr:from>
    <xdr:to>
      <xdr:col>2</xdr:col>
      <xdr:colOff>1276350</xdr:colOff>
      <xdr:row>23</xdr:row>
      <xdr:rowOff>333375</xdr:rowOff>
    </xdr:to>
    <xdr:sp macro="" textlink="">
      <xdr:nvSpPr>
        <xdr:cNvPr id="5529" name="Oval 37">
          <a:extLst>
            <a:ext uri="{FF2B5EF4-FFF2-40B4-BE49-F238E27FC236}">
              <a16:creationId xmlns:a16="http://schemas.microsoft.com/office/drawing/2014/main" id="{907E078A-A826-0985-99A4-0C21D4366244}"/>
            </a:ext>
          </a:extLst>
        </xdr:cNvPr>
        <xdr:cNvSpPr>
          <a:spLocks noChangeArrowheads="1"/>
        </xdr:cNvSpPr>
      </xdr:nvSpPr>
      <xdr:spPr bwMode="auto">
        <a:xfrm>
          <a:off x="5448300" y="10601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23</xdr:row>
      <xdr:rowOff>123825</xdr:rowOff>
    </xdr:from>
    <xdr:to>
      <xdr:col>1</xdr:col>
      <xdr:colOff>1276350</xdr:colOff>
      <xdr:row>23</xdr:row>
      <xdr:rowOff>333375</xdr:rowOff>
    </xdr:to>
    <xdr:sp macro="" textlink="">
      <xdr:nvSpPr>
        <xdr:cNvPr id="5530" name="Oval 38">
          <a:extLst>
            <a:ext uri="{FF2B5EF4-FFF2-40B4-BE49-F238E27FC236}">
              <a16:creationId xmlns:a16="http://schemas.microsoft.com/office/drawing/2014/main" id="{29B15431-3E9E-6F13-C818-580F8D9E0A3A}"/>
            </a:ext>
          </a:extLst>
        </xdr:cNvPr>
        <xdr:cNvSpPr>
          <a:spLocks noChangeArrowheads="1"/>
        </xdr:cNvSpPr>
      </xdr:nvSpPr>
      <xdr:spPr bwMode="auto">
        <a:xfrm>
          <a:off x="3190875" y="106013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933450</xdr:colOff>
      <xdr:row>30</xdr:row>
      <xdr:rowOff>123825</xdr:rowOff>
    </xdr:from>
    <xdr:to>
      <xdr:col>0</xdr:col>
      <xdr:colOff>1276350</xdr:colOff>
      <xdr:row>30</xdr:row>
      <xdr:rowOff>333375</xdr:rowOff>
    </xdr:to>
    <xdr:sp macro="" textlink="">
      <xdr:nvSpPr>
        <xdr:cNvPr id="5531" name="Oval 39">
          <a:extLst>
            <a:ext uri="{FF2B5EF4-FFF2-40B4-BE49-F238E27FC236}">
              <a16:creationId xmlns:a16="http://schemas.microsoft.com/office/drawing/2014/main" id="{0EC4F175-87E9-1612-69DD-181A28A8D4EC}"/>
            </a:ext>
          </a:extLst>
        </xdr:cNvPr>
        <xdr:cNvSpPr>
          <a:spLocks noChangeArrowheads="1"/>
        </xdr:cNvSpPr>
      </xdr:nvSpPr>
      <xdr:spPr bwMode="auto">
        <a:xfrm>
          <a:off x="933450" y="13839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30</xdr:row>
      <xdr:rowOff>123825</xdr:rowOff>
    </xdr:from>
    <xdr:to>
      <xdr:col>4</xdr:col>
      <xdr:colOff>1276350</xdr:colOff>
      <xdr:row>30</xdr:row>
      <xdr:rowOff>333375</xdr:rowOff>
    </xdr:to>
    <xdr:sp macro="" textlink="">
      <xdr:nvSpPr>
        <xdr:cNvPr id="5532" name="Oval 40">
          <a:extLst>
            <a:ext uri="{FF2B5EF4-FFF2-40B4-BE49-F238E27FC236}">
              <a16:creationId xmlns:a16="http://schemas.microsoft.com/office/drawing/2014/main" id="{045C0EAC-4372-24A9-E192-9B754F15DC36}"/>
            </a:ext>
          </a:extLst>
        </xdr:cNvPr>
        <xdr:cNvSpPr>
          <a:spLocks noChangeArrowheads="1"/>
        </xdr:cNvSpPr>
      </xdr:nvSpPr>
      <xdr:spPr bwMode="auto">
        <a:xfrm>
          <a:off x="9963150" y="13839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933450</xdr:colOff>
      <xdr:row>30</xdr:row>
      <xdr:rowOff>123825</xdr:rowOff>
    </xdr:from>
    <xdr:to>
      <xdr:col>3</xdr:col>
      <xdr:colOff>1276350</xdr:colOff>
      <xdr:row>30</xdr:row>
      <xdr:rowOff>333375</xdr:rowOff>
    </xdr:to>
    <xdr:sp macro="" textlink="">
      <xdr:nvSpPr>
        <xdr:cNvPr id="5533" name="Oval 41">
          <a:extLst>
            <a:ext uri="{FF2B5EF4-FFF2-40B4-BE49-F238E27FC236}">
              <a16:creationId xmlns:a16="http://schemas.microsoft.com/office/drawing/2014/main" id="{6C2AA688-B19F-5ED0-0C45-31DF998F9F45}"/>
            </a:ext>
          </a:extLst>
        </xdr:cNvPr>
        <xdr:cNvSpPr>
          <a:spLocks noChangeArrowheads="1"/>
        </xdr:cNvSpPr>
      </xdr:nvSpPr>
      <xdr:spPr bwMode="auto">
        <a:xfrm>
          <a:off x="7705725" y="13839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30</xdr:row>
      <xdr:rowOff>123825</xdr:rowOff>
    </xdr:from>
    <xdr:to>
      <xdr:col>2</xdr:col>
      <xdr:colOff>1276350</xdr:colOff>
      <xdr:row>30</xdr:row>
      <xdr:rowOff>333375</xdr:rowOff>
    </xdr:to>
    <xdr:sp macro="" textlink="">
      <xdr:nvSpPr>
        <xdr:cNvPr id="5534" name="Oval 42">
          <a:extLst>
            <a:ext uri="{FF2B5EF4-FFF2-40B4-BE49-F238E27FC236}">
              <a16:creationId xmlns:a16="http://schemas.microsoft.com/office/drawing/2014/main" id="{54EA9307-AB3F-9355-D5D1-5F70DFC15E0A}"/>
            </a:ext>
          </a:extLst>
        </xdr:cNvPr>
        <xdr:cNvSpPr>
          <a:spLocks noChangeArrowheads="1"/>
        </xdr:cNvSpPr>
      </xdr:nvSpPr>
      <xdr:spPr bwMode="auto">
        <a:xfrm>
          <a:off x="5448300" y="13839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30</xdr:row>
      <xdr:rowOff>123825</xdr:rowOff>
    </xdr:from>
    <xdr:to>
      <xdr:col>1</xdr:col>
      <xdr:colOff>1276350</xdr:colOff>
      <xdr:row>30</xdr:row>
      <xdr:rowOff>333375</xdr:rowOff>
    </xdr:to>
    <xdr:sp macro="" textlink="">
      <xdr:nvSpPr>
        <xdr:cNvPr id="5535" name="Oval 43">
          <a:extLst>
            <a:ext uri="{FF2B5EF4-FFF2-40B4-BE49-F238E27FC236}">
              <a16:creationId xmlns:a16="http://schemas.microsoft.com/office/drawing/2014/main" id="{24E0E82D-C4E1-A48E-0A35-151F1166E658}"/>
            </a:ext>
          </a:extLst>
        </xdr:cNvPr>
        <xdr:cNvSpPr>
          <a:spLocks noChangeArrowheads="1"/>
        </xdr:cNvSpPr>
      </xdr:nvSpPr>
      <xdr:spPr bwMode="auto">
        <a:xfrm>
          <a:off x="3190875" y="13839825"/>
          <a:ext cx="34290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476250</xdr:colOff>
      <xdr:row>2</xdr:row>
      <xdr:rowOff>19050</xdr:rowOff>
    </xdr:from>
    <xdr:to>
      <xdr:col>0</xdr:col>
      <xdr:colOff>1866900</xdr:colOff>
      <xdr:row>3</xdr:row>
      <xdr:rowOff>180975</xdr:rowOff>
    </xdr:to>
    <xdr:pic>
      <xdr:nvPicPr>
        <xdr:cNvPr id="5536" name="Grafik 44">
          <a:extLst>
            <a:ext uri="{FF2B5EF4-FFF2-40B4-BE49-F238E27FC236}">
              <a16:creationId xmlns:a16="http://schemas.microsoft.com/office/drawing/2014/main" id="{66E78A25-6670-AD8A-49C4-84B5D2799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81050"/>
          <a:ext cx="1390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</xdr:row>
      <xdr:rowOff>22225</xdr:rowOff>
    </xdr:from>
    <xdr:to>
      <xdr:col>1</xdr:col>
      <xdr:colOff>1857375</xdr:colOff>
      <xdr:row>3</xdr:row>
      <xdr:rowOff>184150</xdr:rowOff>
    </xdr:to>
    <xdr:pic>
      <xdr:nvPicPr>
        <xdr:cNvPr id="5537" name="Grafik 45">
          <a:extLst>
            <a:ext uri="{FF2B5EF4-FFF2-40B4-BE49-F238E27FC236}">
              <a16:creationId xmlns:a16="http://schemas.microsoft.com/office/drawing/2014/main" id="{2225FA94-4A7F-D8B4-26A0-EF58E19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4225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2</xdr:row>
      <xdr:rowOff>22225</xdr:rowOff>
    </xdr:from>
    <xdr:to>
      <xdr:col>2</xdr:col>
      <xdr:colOff>1847850</xdr:colOff>
      <xdr:row>3</xdr:row>
      <xdr:rowOff>184150</xdr:rowOff>
    </xdr:to>
    <xdr:pic>
      <xdr:nvPicPr>
        <xdr:cNvPr id="5538" name="Grafik 46">
          <a:extLst>
            <a:ext uri="{FF2B5EF4-FFF2-40B4-BE49-F238E27FC236}">
              <a16:creationId xmlns:a16="http://schemas.microsoft.com/office/drawing/2014/main" id="{D7EA8571-409B-1F27-D520-79AEC512B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400" y="7842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2</xdr:row>
      <xdr:rowOff>22225</xdr:rowOff>
    </xdr:from>
    <xdr:to>
      <xdr:col>3</xdr:col>
      <xdr:colOff>1819275</xdr:colOff>
      <xdr:row>3</xdr:row>
      <xdr:rowOff>184150</xdr:rowOff>
    </xdr:to>
    <xdr:pic>
      <xdr:nvPicPr>
        <xdr:cNvPr id="5539" name="Grafik 47">
          <a:extLst>
            <a:ext uri="{FF2B5EF4-FFF2-40B4-BE49-F238E27FC236}">
              <a16:creationId xmlns:a16="http://schemas.microsoft.com/office/drawing/2014/main" id="{A7F79AE2-B4CB-B9E9-4E5A-9B9B4010D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7842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2</xdr:row>
      <xdr:rowOff>22225</xdr:rowOff>
    </xdr:from>
    <xdr:to>
      <xdr:col>4</xdr:col>
      <xdr:colOff>1828800</xdr:colOff>
      <xdr:row>3</xdr:row>
      <xdr:rowOff>184150</xdr:rowOff>
    </xdr:to>
    <xdr:pic>
      <xdr:nvPicPr>
        <xdr:cNvPr id="5540" name="Grafik 48">
          <a:extLst>
            <a:ext uri="{FF2B5EF4-FFF2-40B4-BE49-F238E27FC236}">
              <a16:creationId xmlns:a16="http://schemas.microsoft.com/office/drawing/2014/main" id="{0E6C8893-C694-794F-E8D0-4AB01A77C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0550" y="7842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447675</xdr:colOff>
      <xdr:row>9</xdr:row>
      <xdr:rowOff>22225</xdr:rowOff>
    </xdr:from>
    <xdr:to>
      <xdr:col>4</xdr:col>
      <xdr:colOff>1838325</xdr:colOff>
      <xdr:row>10</xdr:row>
      <xdr:rowOff>184150</xdr:rowOff>
    </xdr:to>
    <xdr:pic>
      <xdr:nvPicPr>
        <xdr:cNvPr id="5541" name="Grafik 49">
          <a:extLst>
            <a:ext uri="{FF2B5EF4-FFF2-40B4-BE49-F238E27FC236}">
              <a16:creationId xmlns:a16="http://schemas.microsoft.com/office/drawing/2014/main" id="{C4BAD8DC-ACBB-073F-5483-71E155508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0075" y="40608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9</xdr:row>
      <xdr:rowOff>25400</xdr:rowOff>
    </xdr:from>
    <xdr:to>
      <xdr:col>3</xdr:col>
      <xdr:colOff>1866900</xdr:colOff>
      <xdr:row>10</xdr:row>
      <xdr:rowOff>180975</xdr:rowOff>
    </xdr:to>
    <xdr:pic>
      <xdr:nvPicPr>
        <xdr:cNvPr id="5542" name="Grafik 50">
          <a:extLst>
            <a:ext uri="{FF2B5EF4-FFF2-40B4-BE49-F238E27FC236}">
              <a16:creationId xmlns:a16="http://schemas.microsoft.com/office/drawing/2014/main" id="{CDD14609-2DF8-10E7-524A-4FA9967DE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064000"/>
          <a:ext cx="1371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9</xdr:row>
      <xdr:rowOff>25400</xdr:rowOff>
    </xdr:from>
    <xdr:to>
      <xdr:col>2</xdr:col>
      <xdr:colOff>1828800</xdr:colOff>
      <xdr:row>10</xdr:row>
      <xdr:rowOff>180975</xdr:rowOff>
    </xdr:to>
    <xdr:pic>
      <xdr:nvPicPr>
        <xdr:cNvPr id="5543" name="Grafik 51">
          <a:extLst>
            <a:ext uri="{FF2B5EF4-FFF2-40B4-BE49-F238E27FC236}">
              <a16:creationId xmlns:a16="http://schemas.microsoft.com/office/drawing/2014/main" id="{23D9D990-0ACB-2D80-538A-BDAB3A220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875" y="4064000"/>
          <a:ext cx="1381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9</xdr:row>
      <xdr:rowOff>22225</xdr:rowOff>
    </xdr:from>
    <xdr:to>
      <xdr:col>1</xdr:col>
      <xdr:colOff>1857375</xdr:colOff>
      <xdr:row>10</xdr:row>
      <xdr:rowOff>187325</xdr:rowOff>
    </xdr:to>
    <xdr:pic>
      <xdr:nvPicPr>
        <xdr:cNvPr id="5544" name="Grafik 52">
          <a:extLst>
            <a:ext uri="{FF2B5EF4-FFF2-40B4-BE49-F238E27FC236}">
              <a16:creationId xmlns:a16="http://schemas.microsoft.com/office/drawing/2014/main" id="{DEC6AB83-B5FF-2A35-23F8-33611706E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4060825"/>
          <a:ext cx="1381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9</xdr:row>
      <xdr:rowOff>22225</xdr:rowOff>
    </xdr:from>
    <xdr:to>
      <xdr:col>0</xdr:col>
      <xdr:colOff>1828800</xdr:colOff>
      <xdr:row>10</xdr:row>
      <xdr:rowOff>184150</xdr:rowOff>
    </xdr:to>
    <xdr:pic>
      <xdr:nvPicPr>
        <xdr:cNvPr id="5545" name="Grafik 53">
          <a:extLst>
            <a:ext uri="{FF2B5EF4-FFF2-40B4-BE49-F238E27FC236}">
              <a16:creationId xmlns:a16="http://schemas.microsoft.com/office/drawing/2014/main" id="{89E9F37F-3EBE-A2C8-D55F-048CCD605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0608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514350</xdr:colOff>
      <xdr:row>16</xdr:row>
      <xdr:rowOff>22225</xdr:rowOff>
    </xdr:from>
    <xdr:to>
      <xdr:col>0</xdr:col>
      <xdr:colOff>1905000</xdr:colOff>
      <xdr:row>17</xdr:row>
      <xdr:rowOff>187325</xdr:rowOff>
    </xdr:to>
    <xdr:pic>
      <xdr:nvPicPr>
        <xdr:cNvPr id="5546" name="Grafik 54">
          <a:extLst>
            <a:ext uri="{FF2B5EF4-FFF2-40B4-BE49-F238E27FC236}">
              <a16:creationId xmlns:a16="http://schemas.microsoft.com/office/drawing/2014/main" id="{5D0474C5-E8A6-ADA9-1761-80DC0DD1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337425"/>
          <a:ext cx="1390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16</xdr:row>
      <xdr:rowOff>22225</xdr:rowOff>
    </xdr:from>
    <xdr:to>
      <xdr:col>1</xdr:col>
      <xdr:colOff>1838325</xdr:colOff>
      <xdr:row>17</xdr:row>
      <xdr:rowOff>187325</xdr:rowOff>
    </xdr:to>
    <xdr:pic>
      <xdr:nvPicPr>
        <xdr:cNvPr id="5547" name="Grafik 55">
          <a:extLst>
            <a:ext uri="{FF2B5EF4-FFF2-40B4-BE49-F238E27FC236}">
              <a16:creationId xmlns:a16="http://schemas.microsoft.com/office/drawing/2014/main" id="{EE94C1CF-2839-C91D-2AEC-4D122C21F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275" y="7337425"/>
          <a:ext cx="1390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16</xdr:row>
      <xdr:rowOff>22225</xdr:rowOff>
    </xdr:from>
    <xdr:to>
      <xdr:col>2</xdr:col>
      <xdr:colOff>1857375</xdr:colOff>
      <xdr:row>17</xdr:row>
      <xdr:rowOff>184150</xdr:rowOff>
    </xdr:to>
    <xdr:pic>
      <xdr:nvPicPr>
        <xdr:cNvPr id="5548" name="Grafik 56">
          <a:extLst>
            <a:ext uri="{FF2B5EF4-FFF2-40B4-BE49-F238E27FC236}">
              <a16:creationId xmlns:a16="http://schemas.microsoft.com/office/drawing/2014/main" id="{6CAF9A02-1DEB-4457-0822-DA9A58E9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7925" y="73374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16</xdr:row>
      <xdr:rowOff>22225</xdr:rowOff>
    </xdr:from>
    <xdr:to>
      <xdr:col>3</xdr:col>
      <xdr:colOff>1762125</xdr:colOff>
      <xdr:row>17</xdr:row>
      <xdr:rowOff>184150</xdr:rowOff>
    </xdr:to>
    <xdr:pic>
      <xdr:nvPicPr>
        <xdr:cNvPr id="5549" name="Grafik 57">
          <a:extLst>
            <a:ext uri="{FF2B5EF4-FFF2-40B4-BE49-F238E27FC236}">
              <a16:creationId xmlns:a16="http://schemas.microsoft.com/office/drawing/2014/main" id="{646C57BE-ECAC-5FBD-A70A-0A17328B3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7337425"/>
          <a:ext cx="137160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16</xdr:row>
      <xdr:rowOff>22225</xdr:rowOff>
    </xdr:from>
    <xdr:to>
      <xdr:col>4</xdr:col>
      <xdr:colOff>1790700</xdr:colOff>
      <xdr:row>17</xdr:row>
      <xdr:rowOff>187325</xdr:rowOff>
    </xdr:to>
    <xdr:pic>
      <xdr:nvPicPr>
        <xdr:cNvPr id="5550" name="Grafik 58">
          <a:extLst>
            <a:ext uri="{FF2B5EF4-FFF2-40B4-BE49-F238E27FC236}">
              <a16:creationId xmlns:a16="http://schemas.microsoft.com/office/drawing/2014/main" id="{8F0DBB37-C47E-0E0E-F612-A553C49F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7337425"/>
          <a:ext cx="1390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23</xdr:row>
      <xdr:rowOff>22225</xdr:rowOff>
    </xdr:from>
    <xdr:to>
      <xdr:col>0</xdr:col>
      <xdr:colOff>1838325</xdr:colOff>
      <xdr:row>24</xdr:row>
      <xdr:rowOff>184150</xdr:rowOff>
    </xdr:to>
    <xdr:pic>
      <xdr:nvPicPr>
        <xdr:cNvPr id="5551" name="Grafik 59">
          <a:extLst>
            <a:ext uri="{FF2B5EF4-FFF2-40B4-BE49-F238E27FC236}">
              <a16:creationId xmlns:a16="http://schemas.microsoft.com/office/drawing/2014/main" id="{CFCF973C-7F6A-CC16-45B7-3D6C8437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140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23</xdr:row>
      <xdr:rowOff>22225</xdr:rowOff>
    </xdr:from>
    <xdr:to>
      <xdr:col>1</xdr:col>
      <xdr:colOff>1819275</xdr:colOff>
      <xdr:row>24</xdr:row>
      <xdr:rowOff>184150</xdr:rowOff>
    </xdr:to>
    <xdr:pic>
      <xdr:nvPicPr>
        <xdr:cNvPr id="5552" name="Grafik 60">
          <a:extLst>
            <a:ext uri="{FF2B5EF4-FFF2-40B4-BE49-F238E27FC236}">
              <a16:creationId xmlns:a16="http://schemas.microsoft.com/office/drawing/2014/main" id="{7D8E5015-ECA6-8880-D5E3-19DC1DDB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" y="10614025"/>
          <a:ext cx="1381125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23</xdr:row>
      <xdr:rowOff>22225</xdr:rowOff>
    </xdr:from>
    <xdr:to>
      <xdr:col>2</xdr:col>
      <xdr:colOff>1790700</xdr:colOff>
      <xdr:row>24</xdr:row>
      <xdr:rowOff>187325</xdr:rowOff>
    </xdr:to>
    <xdr:pic>
      <xdr:nvPicPr>
        <xdr:cNvPr id="5553" name="Grafik 61">
          <a:extLst>
            <a:ext uri="{FF2B5EF4-FFF2-40B4-BE49-F238E27FC236}">
              <a16:creationId xmlns:a16="http://schemas.microsoft.com/office/drawing/2014/main" id="{B01ABCB4-38F4-E819-B682-8192CD460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775" y="10614025"/>
          <a:ext cx="1381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400050</xdr:colOff>
      <xdr:row>23</xdr:row>
      <xdr:rowOff>22225</xdr:rowOff>
    </xdr:from>
    <xdr:to>
      <xdr:col>3</xdr:col>
      <xdr:colOff>1790700</xdr:colOff>
      <xdr:row>24</xdr:row>
      <xdr:rowOff>184150</xdr:rowOff>
    </xdr:to>
    <xdr:pic>
      <xdr:nvPicPr>
        <xdr:cNvPr id="5554" name="Grafik 62">
          <a:extLst>
            <a:ext uri="{FF2B5EF4-FFF2-40B4-BE49-F238E27FC236}">
              <a16:creationId xmlns:a16="http://schemas.microsoft.com/office/drawing/2014/main" id="{889CAB2F-2357-C3CF-32F9-F480B408F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06140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23</xdr:row>
      <xdr:rowOff>22225</xdr:rowOff>
    </xdr:from>
    <xdr:to>
      <xdr:col>4</xdr:col>
      <xdr:colOff>1800225</xdr:colOff>
      <xdr:row>24</xdr:row>
      <xdr:rowOff>184150</xdr:rowOff>
    </xdr:to>
    <xdr:pic>
      <xdr:nvPicPr>
        <xdr:cNvPr id="5555" name="Grafik 63">
          <a:extLst>
            <a:ext uri="{FF2B5EF4-FFF2-40B4-BE49-F238E27FC236}">
              <a16:creationId xmlns:a16="http://schemas.microsoft.com/office/drawing/2014/main" id="{06885629-7EBB-DCBB-B5CC-D5299E8C9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975" y="106140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30</xdr:row>
      <xdr:rowOff>19050</xdr:rowOff>
    </xdr:from>
    <xdr:to>
      <xdr:col>0</xdr:col>
      <xdr:colOff>1733550</xdr:colOff>
      <xdr:row>31</xdr:row>
      <xdr:rowOff>184150</xdr:rowOff>
    </xdr:to>
    <xdr:pic>
      <xdr:nvPicPr>
        <xdr:cNvPr id="5556" name="Grafik 64">
          <a:extLst>
            <a:ext uri="{FF2B5EF4-FFF2-40B4-BE49-F238E27FC236}">
              <a16:creationId xmlns:a16="http://schemas.microsoft.com/office/drawing/2014/main" id="{D94D0E8D-1FBC-7363-AE8D-0B329393C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3887450"/>
          <a:ext cx="1381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30</xdr:row>
      <xdr:rowOff>22225</xdr:rowOff>
    </xdr:from>
    <xdr:to>
      <xdr:col>1</xdr:col>
      <xdr:colOff>1857375</xdr:colOff>
      <xdr:row>31</xdr:row>
      <xdr:rowOff>187325</xdr:rowOff>
    </xdr:to>
    <xdr:pic>
      <xdr:nvPicPr>
        <xdr:cNvPr id="5557" name="Grafik 65">
          <a:extLst>
            <a:ext uri="{FF2B5EF4-FFF2-40B4-BE49-F238E27FC236}">
              <a16:creationId xmlns:a16="http://schemas.microsoft.com/office/drawing/2014/main" id="{CCC0ADB3-2E81-1DA7-9FA1-B95E91E39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13890625"/>
          <a:ext cx="1381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30</xdr:row>
      <xdr:rowOff>22225</xdr:rowOff>
    </xdr:from>
    <xdr:to>
      <xdr:col>2</xdr:col>
      <xdr:colOff>1809750</xdr:colOff>
      <xdr:row>31</xdr:row>
      <xdr:rowOff>184150</xdr:rowOff>
    </xdr:to>
    <xdr:pic>
      <xdr:nvPicPr>
        <xdr:cNvPr id="5558" name="Grafik 66">
          <a:extLst>
            <a:ext uri="{FF2B5EF4-FFF2-40B4-BE49-F238E27FC236}">
              <a16:creationId xmlns:a16="http://schemas.microsoft.com/office/drawing/2014/main" id="{421A3F5F-BC46-F1BD-05BC-F9D10A1B2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38906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30</xdr:row>
      <xdr:rowOff>22225</xdr:rowOff>
    </xdr:from>
    <xdr:to>
      <xdr:col>3</xdr:col>
      <xdr:colOff>1828800</xdr:colOff>
      <xdr:row>31</xdr:row>
      <xdr:rowOff>184150</xdr:rowOff>
    </xdr:to>
    <xdr:pic>
      <xdr:nvPicPr>
        <xdr:cNvPr id="5559" name="Grafik 67">
          <a:extLst>
            <a:ext uri="{FF2B5EF4-FFF2-40B4-BE49-F238E27FC236}">
              <a16:creationId xmlns:a16="http://schemas.microsoft.com/office/drawing/2014/main" id="{ADF01E47-A60C-EB5F-C613-1C3108057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3890625"/>
          <a:ext cx="139065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30</xdr:row>
      <xdr:rowOff>25400</xdr:rowOff>
    </xdr:from>
    <xdr:to>
      <xdr:col>4</xdr:col>
      <xdr:colOff>1800225</xdr:colOff>
      <xdr:row>31</xdr:row>
      <xdr:rowOff>180975</xdr:rowOff>
    </xdr:to>
    <xdr:pic>
      <xdr:nvPicPr>
        <xdr:cNvPr id="5560" name="Grafik 68">
          <a:extLst>
            <a:ext uri="{FF2B5EF4-FFF2-40B4-BE49-F238E27FC236}">
              <a16:creationId xmlns:a16="http://schemas.microsoft.com/office/drawing/2014/main" id="{F3ED7B37-CDA2-A2C5-268D-148272FD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975" y="13893800"/>
          <a:ext cx="1390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SheetLayoutView="64" workbookViewId="0">
      <selection activeCell="B18" sqref="B18"/>
    </sheetView>
  </sheetViews>
  <sheetFormatPr baseColWidth="10" defaultColWidth="9.140625" defaultRowHeight="12.75" x14ac:dyDescent="0.2"/>
  <cols>
    <col min="1" max="1" width="19" customWidth="1"/>
    <col min="2" max="2" width="48.140625" customWidth="1"/>
    <col min="3" max="3" width="18.42578125" customWidth="1"/>
    <col min="4" max="4" width="19.5703125" customWidth="1"/>
    <col min="5" max="5" width="11.42578125" customWidth="1"/>
    <col min="6" max="6" width="15.85546875" customWidth="1"/>
    <col min="7" max="256" width="11.42578125" customWidth="1"/>
  </cols>
  <sheetData>
    <row r="1" spans="1:9" ht="13.5" thickBot="1" x14ac:dyDescent="0.25">
      <c r="A1" s="1"/>
      <c r="B1" s="1"/>
      <c r="C1" s="1"/>
      <c r="D1" s="1"/>
    </row>
    <row r="2" spans="1:9" ht="47.25" customHeight="1" thickBot="1" x14ac:dyDescent="0.45">
      <c r="A2" s="66"/>
      <c r="B2" s="66"/>
      <c r="C2" s="38" t="s">
        <v>0</v>
      </c>
      <c r="D2" s="2" t="s">
        <v>16</v>
      </c>
    </row>
    <row r="3" spans="1:9" ht="25.5" customHeight="1" thickBot="1" x14ac:dyDescent="0.5">
      <c r="A3" s="1"/>
      <c r="B3" s="1"/>
      <c r="C3" s="39" t="s">
        <v>1</v>
      </c>
      <c r="D3" s="64"/>
    </row>
    <row r="4" spans="1:9" ht="11.65" customHeight="1" thickBot="1" x14ac:dyDescent="0.25">
      <c r="B4" s="3"/>
      <c r="D4" s="1"/>
    </row>
    <row r="5" spans="1:9" ht="46.7" customHeight="1" x14ac:dyDescent="0.2">
      <c r="A5" s="4" t="s">
        <v>2</v>
      </c>
      <c r="B5" s="5"/>
      <c r="C5" s="6" t="s">
        <v>3</v>
      </c>
      <c r="D5" s="7"/>
      <c r="F5" s="1"/>
    </row>
    <row r="6" spans="1:9" ht="11.65" customHeight="1" x14ac:dyDescent="0.2">
      <c r="E6" s="1"/>
      <c r="G6" s="1"/>
    </row>
    <row r="7" spans="1:9" ht="45.4" customHeight="1" x14ac:dyDescent="0.45">
      <c r="A7" s="8" t="s">
        <v>4</v>
      </c>
      <c r="B7" s="5"/>
      <c r="C7" s="9" t="s">
        <v>5</v>
      </c>
      <c r="D7" s="57"/>
      <c r="F7" s="10"/>
      <c r="H7" s="67"/>
      <c r="I7" s="67"/>
    </row>
    <row r="8" spans="1:9" ht="15" customHeight="1" x14ac:dyDescent="0.45">
      <c r="B8" s="11"/>
    </row>
    <row r="9" spans="1:9" ht="45" customHeight="1" x14ac:dyDescent="0.2">
      <c r="A9" s="68" t="s">
        <v>17</v>
      </c>
      <c r="B9" s="68"/>
      <c r="C9" s="68"/>
      <c r="D9" s="68"/>
      <c r="F9" s="12"/>
    </row>
    <row r="10" spans="1:9" ht="25.5" customHeight="1" x14ac:dyDescent="0.2">
      <c r="A10" s="13" t="s">
        <v>6</v>
      </c>
      <c r="B10" s="14" t="s">
        <v>7</v>
      </c>
      <c r="C10" s="15" t="s">
        <v>8</v>
      </c>
      <c r="D10" s="15" t="s">
        <v>9</v>
      </c>
    </row>
    <row r="11" spans="1:9" ht="25.5" customHeight="1" x14ac:dyDescent="0.5">
      <c r="A11" s="16" t="str">
        <f>$D$3&amp;" / 1"</f>
        <v xml:space="preserve"> / 1</v>
      </c>
      <c r="B11" s="41"/>
      <c r="C11" s="17"/>
      <c r="D11" s="60">
        <v>1</v>
      </c>
      <c r="E11" s="59"/>
    </row>
    <row r="12" spans="1:9" ht="25.5" customHeight="1" x14ac:dyDescent="0.5">
      <c r="A12" s="16" t="str">
        <f>$D$3&amp;" / 2"</f>
        <v xml:space="preserve"> / 2</v>
      </c>
      <c r="B12" s="42"/>
      <c r="C12" s="17"/>
      <c r="D12" s="60">
        <v>1</v>
      </c>
    </row>
    <row r="13" spans="1:9" ht="25.5" customHeight="1" x14ac:dyDescent="0.5">
      <c r="A13" s="16" t="str">
        <f>$D$3&amp;" / 3"</f>
        <v xml:space="preserve"> / 3</v>
      </c>
      <c r="B13" s="42"/>
      <c r="C13" s="17"/>
      <c r="D13" s="60">
        <v>1</v>
      </c>
      <c r="F13" s="65"/>
    </row>
    <row r="14" spans="1:9" ht="25.5" customHeight="1" x14ac:dyDescent="0.5">
      <c r="A14" s="16" t="str">
        <f>$D$3&amp;" / 4"</f>
        <v xml:space="preserve"> / 4</v>
      </c>
      <c r="B14" s="42"/>
      <c r="C14" s="17"/>
      <c r="D14" s="60">
        <v>1</v>
      </c>
    </row>
    <row r="15" spans="1:9" ht="25.5" customHeight="1" x14ac:dyDescent="0.5">
      <c r="A15" s="16" t="str">
        <f>$D$3&amp;" / 5"</f>
        <v xml:space="preserve"> / 5</v>
      </c>
      <c r="B15" s="42"/>
      <c r="C15" s="17"/>
      <c r="D15" s="61">
        <v>1</v>
      </c>
    </row>
    <row r="16" spans="1:9" ht="25.5" customHeight="1" x14ac:dyDescent="0.5">
      <c r="A16" s="16" t="str">
        <f>$D$3&amp;" / 6"</f>
        <v xml:space="preserve"> / 6</v>
      </c>
      <c r="B16" s="42"/>
      <c r="C16" s="17"/>
      <c r="D16" s="61">
        <v>1</v>
      </c>
      <c r="E16" s="19"/>
    </row>
    <row r="17" spans="1:6" ht="25.5" customHeight="1" x14ac:dyDescent="0.5">
      <c r="A17" s="16" t="str">
        <f>$D$3&amp;" / 7"</f>
        <v xml:space="preserve"> / 7</v>
      </c>
      <c r="B17" s="42"/>
      <c r="C17" s="17"/>
      <c r="D17" s="61">
        <v>1</v>
      </c>
    </row>
    <row r="18" spans="1:6" ht="25.5" customHeight="1" x14ac:dyDescent="0.5">
      <c r="A18" s="16" t="str">
        <f>$D$3&amp;" / 8"</f>
        <v xml:space="preserve"> / 8</v>
      </c>
      <c r="B18" s="42"/>
      <c r="C18" s="17"/>
      <c r="D18" s="61">
        <v>1</v>
      </c>
    </row>
    <row r="19" spans="1:6" ht="25.5" customHeight="1" x14ac:dyDescent="0.5">
      <c r="A19" s="16" t="str">
        <f>$D$3&amp;" / 9"</f>
        <v xml:space="preserve"> / 9</v>
      </c>
      <c r="B19" s="42"/>
      <c r="C19" s="17"/>
      <c r="D19" s="61">
        <v>1</v>
      </c>
      <c r="F19" s="20"/>
    </row>
    <row r="20" spans="1:6" ht="25.5" customHeight="1" x14ac:dyDescent="0.5">
      <c r="A20" s="16" t="str">
        <f>$D$3&amp;" /10"</f>
        <v xml:space="preserve"> /10</v>
      </c>
      <c r="B20" s="42"/>
      <c r="C20" s="17"/>
      <c r="D20" s="61">
        <v>1</v>
      </c>
    </row>
    <row r="21" spans="1:6" ht="25.5" customHeight="1" x14ac:dyDescent="0.5">
      <c r="A21" s="16" t="str">
        <f>$D$3&amp;" /11"</f>
        <v xml:space="preserve"> /11</v>
      </c>
      <c r="B21" s="42"/>
      <c r="C21" s="17"/>
      <c r="D21" s="61">
        <v>1</v>
      </c>
    </row>
    <row r="22" spans="1:6" ht="25.5" customHeight="1" x14ac:dyDescent="0.5">
      <c r="A22" s="16" t="str">
        <f>$D$3&amp;" /12"</f>
        <v xml:space="preserve"> /12</v>
      </c>
      <c r="B22" s="42"/>
      <c r="C22" s="17"/>
      <c r="D22" s="61">
        <v>1</v>
      </c>
    </row>
    <row r="23" spans="1:6" ht="25.5" customHeight="1" x14ac:dyDescent="0.5">
      <c r="A23" s="16" t="str">
        <f>$D$3&amp;" /13"</f>
        <v xml:space="preserve"> /13</v>
      </c>
      <c r="B23" s="42"/>
      <c r="C23" s="17"/>
      <c r="D23" s="61">
        <v>1</v>
      </c>
    </row>
    <row r="24" spans="1:6" ht="25.5" customHeight="1" x14ac:dyDescent="0.5">
      <c r="A24" s="16" t="str">
        <f>$D$3&amp;" /14"</f>
        <v xml:space="preserve"> /14</v>
      </c>
      <c r="B24" s="42"/>
      <c r="C24" s="17"/>
      <c r="D24" s="61">
        <v>1</v>
      </c>
    </row>
    <row r="25" spans="1:6" ht="25.5" customHeight="1" x14ac:dyDescent="0.5">
      <c r="A25" s="16" t="str">
        <f>$D$3&amp;" /15"</f>
        <v xml:space="preserve"> /15</v>
      </c>
      <c r="B25" s="42"/>
      <c r="C25" s="17"/>
      <c r="D25" s="61">
        <v>1</v>
      </c>
    </row>
    <row r="26" spans="1:6" ht="25.5" customHeight="1" x14ac:dyDescent="0.5">
      <c r="A26" s="16" t="str">
        <f>$D$3&amp;" /16"</f>
        <v xml:space="preserve"> /16</v>
      </c>
      <c r="B26" s="42"/>
      <c r="C26" s="17"/>
      <c r="D26" s="61">
        <v>1</v>
      </c>
    </row>
    <row r="27" spans="1:6" ht="25.5" customHeight="1" x14ac:dyDescent="0.5">
      <c r="A27" s="16" t="str">
        <f>$D$3&amp;" /17"</f>
        <v xml:space="preserve"> /17</v>
      </c>
      <c r="B27" s="42"/>
      <c r="C27" s="17"/>
      <c r="D27" s="61">
        <v>1</v>
      </c>
    </row>
    <row r="28" spans="1:6" ht="25.5" customHeight="1" x14ac:dyDescent="0.5">
      <c r="A28" s="16" t="str">
        <f>$D$3&amp;" /18"</f>
        <v xml:space="preserve"> /18</v>
      </c>
      <c r="B28" s="42"/>
      <c r="C28" s="17"/>
      <c r="D28" s="61">
        <v>1</v>
      </c>
    </row>
    <row r="29" spans="1:6" ht="25.5" customHeight="1" x14ac:dyDescent="0.5">
      <c r="A29" s="16" t="str">
        <f>$D$3&amp;" /19"</f>
        <v xml:space="preserve"> /19</v>
      </c>
      <c r="B29" s="42"/>
      <c r="C29" s="17"/>
      <c r="D29" s="61">
        <v>1</v>
      </c>
    </row>
    <row r="30" spans="1:6" ht="25.5" customHeight="1" x14ac:dyDescent="0.5">
      <c r="A30" s="16" t="str">
        <f>$D$3&amp;" /20"</f>
        <v xml:space="preserve"> /20</v>
      </c>
      <c r="B30" s="42"/>
      <c r="C30" s="17"/>
      <c r="D30" s="61">
        <v>1</v>
      </c>
    </row>
    <row r="31" spans="1:6" ht="25.5" customHeight="1" x14ac:dyDescent="0.5">
      <c r="A31" s="16" t="str">
        <f>$D$3&amp;" /21"</f>
        <v xml:space="preserve"> /21</v>
      </c>
      <c r="B31" s="42"/>
      <c r="C31" s="17"/>
      <c r="D31" s="61">
        <v>1</v>
      </c>
    </row>
    <row r="32" spans="1:6" ht="25.5" customHeight="1" x14ac:dyDescent="0.5">
      <c r="A32" s="16" t="str">
        <f>$D$3&amp;" /22"</f>
        <v xml:space="preserve"> /22</v>
      </c>
      <c r="B32" s="42"/>
      <c r="C32" s="17"/>
      <c r="D32" s="61">
        <v>1</v>
      </c>
    </row>
    <row r="33" spans="1:4" ht="25.5" customHeight="1" x14ac:dyDescent="0.5">
      <c r="A33" s="16" t="str">
        <f>$D$3&amp;" /23"</f>
        <v xml:space="preserve"> /23</v>
      </c>
      <c r="B33" s="42"/>
      <c r="C33" s="17"/>
      <c r="D33" s="61">
        <v>1</v>
      </c>
    </row>
    <row r="34" spans="1:4" ht="25.5" customHeight="1" x14ac:dyDescent="0.5">
      <c r="A34" s="16" t="str">
        <f>$D$3&amp;" /24"</f>
        <v xml:space="preserve"> /24</v>
      </c>
      <c r="B34" s="42"/>
      <c r="C34" s="17"/>
      <c r="D34" s="61">
        <v>1</v>
      </c>
    </row>
    <row r="35" spans="1:4" ht="25.5" customHeight="1" x14ac:dyDescent="0.5">
      <c r="A35" s="16" t="str">
        <f>$D$3&amp;" /25"</f>
        <v xml:space="preserve"> /25</v>
      </c>
      <c r="B35" s="42"/>
      <c r="C35" s="17"/>
      <c r="D35" s="61">
        <v>1</v>
      </c>
    </row>
  </sheetData>
  <mergeCells count="3">
    <mergeCell ref="A2:B2"/>
    <mergeCell ref="H7:I7"/>
    <mergeCell ref="A9:D9"/>
  </mergeCells>
  <phoneticPr fontId="30" type="noConversion"/>
  <pageMargins left="0.70833333333333337" right="0.19652777777777777" top="0.25" bottom="0.35972222222222222" header="0.51180555555555551" footer="0.51180555555555551"/>
  <pageSetup paperSize="9" scale="8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zoomScaleSheetLayoutView="64" workbookViewId="0">
      <selection activeCell="G18" sqref="G18"/>
    </sheetView>
  </sheetViews>
  <sheetFormatPr baseColWidth="10" defaultColWidth="11.42578125" defaultRowHeight="16.5" x14ac:dyDescent="0.35"/>
  <cols>
    <col min="1" max="1" width="19.28515625" style="21" customWidth="1"/>
    <col min="2" max="2" width="48.28515625" style="21" customWidth="1"/>
    <col min="3" max="3" width="18.140625" style="21" customWidth="1"/>
    <col min="4" max="4" width="19.28515625" style="21" customWidth="1"/>
    <col min="5" max="5" width="17" style="21" customWidth="1"/>
    <col min="6" max="16384" width="11.42578125" style="21"/>
  </cols>
  <sheetData>
    <row r="1" spans="1:7" ht="33" customHeight="1" x14ac:dyDescent="0.35">
      <c r="A1" s="13" t="s">
        <v>6</v>
      </c>
      <c r="B1" s="14" t="s">
        <v>7</v>
      </c>
      <c r="C1" s="15" t="s">
        <v>8</v>
      </c>
      <c r="D1" s="15" t="s">
        <v>9</v>
      </c>
    </row>
    <row r="2" spans="1:7" ht="27" customHeight="1" x14ac:dyDescent="0.5">
      <c r="A2" s="16" t="str">
        <f>'Kundenliste Artikel 1-25'!$D$3&amp;" / 26"</f>
        <v xml:space="preserve"> / 26</v>
      </c>
      <c r="B2" s="42"/>
      <c r="C2" s="17"/>
      <c r="D2" s="18">
        <v>1</v>
      </c>
    </row>
    <row r="3" spans="1:7" ht="27" customHeight="1" x14ac:dyDescent="0.5">
      <c r="A3" s="16" t="str">
        <f>'Kundenliste Artikel 1-25'!$D$3&amp;" / 27"</f>
        <v xml:space="preserve"> / 27</v>
      </c>
      <c r="B3" s="42"/>
      <c r="C3" s="17"/>
      <c r="D3" s="18">
        <v>1</v>
      </c>
    </row>
    <row r="4" spans="1:7" ht="27" customHeight="1" x14ac:dyDescent="0.5">
      <c r="A4" s="16" t="str">
        <f>'Kundenliste Artikel 1-25'!$D$3&amp;" / 28"</f>
        <v xml:space="preserve"> / 28</v>
      </c>
      <c r="B4" s="42"/>
      <c r="C4" s="17"/>
      <c r="D4" s="18">
        <v>1</v>
      </c>
    </row>
    <row r="5" spans="1:7" ht="27" customHeight="1" x14ac:dyDescent="0.5">
      <c r="A5" s="16" t="str">
        <f>'Kundenliste Artikel 1-25'!$D$3&amp;" / 29"</f>
        <v xml:space="preserve"> / 29</v>
      </c>
      <c r="B5" s="42"/>
      <c r="C5" s="17"/>
      <c r="D5" s="18">
        <v>1</v>
      </c>
    </row>
    <row r="6" spans="1:7" ht="27" customHeight="1" x14ac:dyDescent="0.5">
      <c r="A6" s="16" t="str">
        <f>'Kundenliste Artikel 1-25'!$D$3&amp;" / 30"</f>
        <v xml:space="preserve"> / 30</v>
      </c>
      <c r="B6" s="42"/>
      <c r="C6" s="17"/>
      <c r="D6" s="18">
        <v>1</v>
      </c>
    </row>
    <row r="7" spans="1:7" ht="27" customHeight="1" x14ac:dyDescent="0.5">
      <c r="A7" s="16" t="str">
        <f>'Kundenliste Artikel 1-25'!$D$3&amp;" / 31"</f>
        <v xml:space="preserve"> / 31</v>
      </c>
      <c r="B7" s="42"/>
      <c r="C7" s="17"/>
      <c r="D7" s="18">
        <v>1</v>
      </c>
      <c r="G7" s="22"/>
    </row>
    <row r="8" spans="1:7" ht="27" customHeight="1" x14ac:dyDescent="0.5">
      <c r="A8" s="16" t="str">
        <f>'Kundenliste Artikel 1-25'!$D$3&amp;" / 32"</f>
        <v xml:space="preserve"> / 32</v>
      </c>
      <c r="B8" s="42"/>
      <c r="C8" s="17"/>
      <c r="D8" s="18">
        <v>1</v>
      </c>
    </row>
    <row r="9" spans="1:7" ht="27" customHeight="1" x14ac:dyDescent="0.5">
      <c r="A9" s="16" t="str">
        <f>'Kundenliste Artikel 1-25'!$D$3&amp;" / 33"</f>
        <v xml:space="preserve"> / 33</v>
      </c>
      <c r="B9" s="42"/>
      <c r="C9" s="17"/>
      <c r="D9" s="18">
        <v>1</v>
      </c>
    </row>
    <row r="10" spans="1:7" ht="27" customHeight="1" x14ac:dyDescent="0.5">
      <c r="A10" s="16" t="str">
        <f>'Kundenliste Artikel 1-25'!$D$3&amp;" / 34"</f>
        <v xml:space="preserve"> / 34</v>
      </c>
      <c r="B10" s="42"/>
      <c r="C10" s="17"/>
      <c r="D10" s="18">
        <v>1</v>
      </c>
    </row>
    <row r="11" spans="1:7" ht="27" customHeight="1" x14ac:dyDescent="0.5">
      <c r="A11" s="16" t="str">
        <f>'Kundenliste Artikel 1-25'!$D$3&amp;" / 35"</f>
        <v xml:space="preserve"> / 35</v>
      </c>
      <c r="B11" s="42"/>
      <c r="C11" s="17"/>
      <c r="D11" s="18">
        <v>1</v>
      </c>
    </row>
    <row r="12" spans="1:7" ht="27" customHeight="1" x14ac:dyDescent="0.5">
      <c r="A12" s="16" t="str">
        <f>'Kundenliste Artikel 1-25'!$D$3&amp;" / 36"</f>
        <v xml:space="preserve"> / 36</v>
      </c>
      <c r="B12" s="42"/>
      <c r="C12" s="17"/>
      <c r="D12" s="18">
        <v>1</v>
      </c>
    </row>
    <row r="13" spans="1:7" ht="27" customHeight="1" x14ac:dyDescent="0.5">
      <c r="A13" s="16" t="str">
        <f>'Kundenliste Artikel 1-25'!$D$3&amp;" / 37"</f>
        <v xml:space="preserve"> / 37</v>
      </c>
      <c r="B13" s="42"/>
      <c r="C13" s="17"/>
      <c r="D13" s="18">
        <v>1</v>
      </c>
    </row>
    <row r="14" spans="1:7" ht="27" customHeight="1" x14ac:dyDescent="0.5">
      <c r="A14" s="16" t="str">
        <f>'Kundenliste Artikel 1-25'!$D$3&amp;" / 38"</f>
        <v xml:space="preserve"> / 38</v>
      </c>
      <c r="B14" s="42"/>
      <c r="C14" s="17"/>
      <c r="D14" s="18">
        <v>1</v>
      </c>
    </row>
    <row r="15" spans="1:7" ht="27" customHeight="1" x14ac:dyDescent="0.5">
      <c r="A15" s="16" t="str">
        <f>'Kundenliste Artikel 1-25'!$D$3&amp;" / 39"</f>
        <v xml:space="preserve"> / 39</v>
      </c>
      <c r="B15" s="42"/>
      <c r="C15" s="17"/>
      <c r="D15" s="18">
        <v>1</v>
      </c>
    </row>
    <row r="16" spans="1:7" ht="27" customHeight="1" x14ac:dyDescent="0.5">
      <c r="A16" s="16" t="str">
        <f>'Kundenliste Artikel 1-25'!$D$3&amp;" / 40"</f>
        <v xml:space="preserve"> / 40</v>
      </c>
      <c r="B16" s="42"/>
      <c r="C16" s="17"/>
      <c r="D16" s="18">
        <v>1</v>
      </c>
    </row>
    <row r="17" spans="1:4" ht="27" customHeight="1" x14ac:dyDescent="0.5">
      <c r="A17" s="16" t="str">
        <f>'Kundenliste Artikel 1-25'!$D$3&amp;" / 41"</f>
        <v xml:space="preserve"> / 41</v>
      </c>
      <c r="B17" s="42"/>
      <c r="C17" s="17"/>
      <c r="D17" s="18">
        <v>1</v>
      </c>
    </row>
    <row r="18" spans="1:4" ht="27" customHeight="1" x14ac:dyDescent="0.5">
      <c r="A18" s="16" t="str">
        <f>'Kundenliste Artikel 1-25'!$D$3&amp;" / 42"</f>
        <v xml:space="preserve"> / 42</v>
      </c>
      <c r="B18" s="42"/>
      <c r="C18" s="17"/>
      <c r="D18" s="18">
        <v>1</v>
      </c>
    </row>
    <row r="19" spans="1:4" ht="27" customHeight="1" x14ac:dyDescent="0.5">
      <c r="A19" s="16" t="str">
        <f>'Kundenliste Artikel 1-25'!$D$3&amp;" / 43"</f>
        <v xml:space="preserve"> / 43</v>
      </c>
      <c r="B19" s="42"/>
      <c r="C19" s="17"/>
      <c r="D19" s="18">
        <v>1</v>
      </c>
    </row>
    <row r="20" spans="1:4" ht="27" customHeight="1" x14ac:dyDescent="0.5">
      <c r="A20" s="16" t="str">
        <f>'Kundenliste Artikel 1-25'!$D$3&amp;" / 44"</f>
        <v xml:space="preserve"> / 44</v>
      </c>
      <c r="B20" s="42"/>
      <c r="C20" s="17"/>
      <c r="D20" s="18">
        <v>1</v>
      </c>
    </row>
    <row r="21" spans="1:4" ht="27" customHeight="1" x14ac:dyDescent="0.5">
      <c r="A21" s="16" t="str">
        <f>'Kundenliste Artikel 1-25'!$D$3&amp;" / 45"</f>
        <v xml:space="preserve"> / 45</v>
      </c>
      <c r="B21" s="42"/>
      <c r="C21" s="17"/>
      <c r="D21" s="18">
        <v>1</v>
      </c>
    </row>
    <row r="22" spans="1:4" ht="27" customHeight="1" x14ac:dyDescent="0.5">
      <c r="A22" s="16" t="str">
        <f>'Kundenliste Artikel 1-25'!$D$3&amp;" / 46"</f>
        <v xml:space="preserve"> / 46</v>
      </c>
      <c r="B22" s="42"/>
      <c r="C22" s="17"/>
      <c r="D22" s="18">
        <v>1</v>
      </c>
    </row>
    <row r="23" spans="1:4" ht="27" customHeight="1" x14ac:dyDescent="0.5">
      <c r="A23" s="16" t="str">
        <f>'Kundenliste Artikel 1-25'!$D$3&amp;" / 47"</f>
        <v xml:space="preserve"> / 47</v>
      </c>
      <c r="B23" s="42"/>
      <c r="C23" s="17"/>
      <c r="D23" s="18">
        <v>1</v>
      </c>
    </row>
    <row r="24" spans="1:4" ht="27" customHeight="1" x14ac:dyDescent="0.5">
      <c r="A24" s="16" t="str">
        <f>'Kundenliste Artikel 1-25'!$D$3&amp;" / 48"</f>
        <v xml:space="preserve"> / 48</v>
      </c>
      <c r="B24" s="42"/>
      <c r="C24" s="17"/>
      <c r="D24" s="18">
        <v>1</v>
      </c>
    </row>
    <row r="25" spans="1:4" ht="27" customHeight="1" x14ac:dyDescent="0.5">
      <c r="A25" s="16" t="str">
        <f>'Kundenliste Artikel 1-25'!$D$3&amp;" / 49"</f>
        <v xml:space="preserve"> / 49</v>
      </c>
      <c r="B25" s="42"/>
      <c r="C25" s="17"/>
      <c r="D25" s="18">
        <v>1</v>
      </c>
    </row>
    <row r="26" spans="1:4" ht="27" customHeight="1" thickBot="1" x14ac:dyDescent="0.55000000000000004">
      <c r="A26" s="16" t="str">
        <f>'Kundenliste Artikel 1-25'!$D$3&amp;" / 50"</f>
        <v xml:space="preserve"> / 50</v>
      </c>
      <c r="B26" s="43"/>
      <c r="C26" s="44"/>
      <c r="D26" s="45">
        <v>1</v>
      </c>
    </row>
    <row r="27" spans="1:4" ht="23.25" customHeight="1" thickBot="1" x14ac:dyDescent="0.55000000000000004">
      <c r="A27"/>
      <c r="B27" s="48" t="s">
        <v>10</v>
      </c>
      <c r="C27" s="46"/>
      <c r="D27" s="47">
        <f>SUM('Kundenliste Artikel 1-25'!D11:D35,D2:D26)</f>
        <v>50</v>
      </c>
    </row>
    <row r="28" spans="1:4" x14ac:dyDescent="0.35">
      <c r="A28"/>
      <c r="B28"/>
      <c r="C28"/>
      <c r="D28"/>
    </row>
    <row r="29" spans="1:4" x14ac:dyDescent="0.35">
      <c r="A29"/>
      <c r="B29"/>
      <c r="C29"/>
      <c r="D29"/>
    </row>
    <row r="30" spans="1:4" x14ac:dyDescent="0.35">
      <c r="A30"/>
      <c r="B30"/>
      <c r="C30"/>
      <c r="D30"/>
    </row>
    <row r="31" spans="1:4" x14ac:dyDescent="0.35">
      <c r="A31"/>
      <c r="B31"/>
      <c r="C31"/>
      <c r="D31"/>
    </row>
    <row r="32" spans="1:4" hidden="1" x14ac:dyDescent="0.35">
      <c r="A32"/>
      <c r="B32"/>
      <c r="C32"/>
      <c r="D32"/>
    </row>
    <row r="33" spans="1:4" x14ac:dyDescent="0.35">
      <c r="A33"/>
      <c r="B33"/>
      <c r="C33"/>
      <c r="D33"/>
    </row>
    <row r="34" spans="1:4" x14ac:dyDescent="0.35">
      <c r="A34"/>
      <c r="B34"/>
      <c r="C34"/>
      <c r="D34"/>
    </row>
    <row r="35" spans="1:4" x14ac:dyDescent="0.35">
      <c r="A35"/>
      <c r="B35"/>
      <c r="C35"/>
      <c r="D35"/>
    </row>
  </sheetData>
  <phoneticPr fontId="30" type="noConversion"/>
  <pageMargins left="0.6694444444444444" right="0.6694444444444444" top="0.78749999999999998" bottom="0.43333333333333335" header="0.51180555555555551" footer="0.51180555555555551"/>
  <pageSetup paperSize="9" scale="85" firstPageNumber="2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opLeftCell="A7" zoomScale="75" zoomScaleNormal="100" zoomScaleSheetLayoutView="64" workbookViewId="0">
      <selection activeCell="A13" sqref="A13"/>
    </sheetView>
  </sheetViews>
  <sheetFormatPr baseColWidth="10" defaultColWidth="11.7109375" defaultRowHeight="32.1" customHeight="1" x14ac:dyDescent="0.25"/>
  <cols>
    <col min="1" max="5" width="33.85546875" style="23" customWidth="1"/>
    <col min="6" max="16384" width="11.7109375" style="23"/>
  </cols>
  <sheetData>
    <row r="1" spans="1:9" ht="31.5" customHeight="1" x14ac:dyDescent="0.45">
      <c r="A1" s="24" t="s">
        <v>11</v>
      </c>
      <c r="B1"/>
      <c r="C1"/>
      <c r="D1"/>
      <c r="E1" s="69"/>
      <c r="F1" s="69"/>
      <c r="G1" s="69"/>
      <c r="H1" s="69"/>
      <c r="I1" s="69"/>
    </row>
    <row r="2" spans="1:9" s="49" customFormat="1" ht="32.1" customHeight="1" x14ac:dyDescent="0.45">
      <c r="A2" s="62" t="s">
        <v>12</v>
      </c>
      <c r="B2" s="40" t="str">
        <f>IF(('Kundenliste Artikel 1-25'!D3)=0,"",('Kundenliste Artikel 1-25'!D3))</f>
        <v/>
      </c>
      <c r="C2" s="25"/>
      <c r="D2" s="26"/>
      <c r="E2" s="26"/>
      <c r="F2" s="23"/>
    </row>
    <row r="3" spans="1:9" s="49" customFormat="1" ht="34.9" customHeight="1" x14ac:dyDescent="0.25">
      <c r="A3" s="27"/>
      <c r="B3" s="27"/>
      <c r="C3" s="27"/>
      <c r="D3" s="27"/>
      <c r="E3" s="27"/>
      <c r="F3" s="23"/>
    </row>
    <row r="4" spans="1:9" s="49" customFormat="1" ht="34.9" customHeight="1" x14ac:dyDescent="0.25">
      <c r="A4" s="28" t="s">
        <v>13</v>
      </c>
      <c r="B4" s="28" t="s">
        <v>13</v>
      </c>
      <c r="C4" s="28" t="s">
        <v>13</v>
      </c>
      <c r="D4" s="28" t="s">
        <v>13</v>
      </c>
      <c r="E4" s="28" t="s">
        <v>13</v>
      </c>
      <c r="F4" s="23"/>
    </row>
    <row r="5" spans="1:9" s="50" customFormat="1" ht="38.1" customHeight="1" x14ac:dyDescent="0.3">
      <c r="A5" s="29" t="str">
        <f>IF(($B$2)=0,"",($B$2))&amp;" / "&amp;1</f>
        <v xml:space="preserve"> / 1</v>
      </c>
      <c r="B5" s="30" t="str">
        <f>IF(($B$2)=0,"",($B$2))&amp;" / "&amp;2</f>
        <v xml:space="preserve"> / 2</v>
      </c>
      <c r="C5" s="30" t="str">
        <f>IF(($B$2)=0,"",($B$2))&amp;" / "&amp;3</f>
        <v xml:space="preserve"> / 3</v>
      </c>
      <c r="D5" s="30" t="str">
        <f>IF(($B$2)=0,"",($B$2))&amp;" / "&amp;4</f>
        <v xml:space="preserve"> / 4</v>
      </c>
      <c r="E5" s="30" t="str">
        <f>IF(($B$2)=0,"",($B$2))&amp;" / "&amp;5</f>
        <v xml:space="preserve"> / 5</v>
      </c>
      <c r="F5" s="31"/>
    </row>
    <row r="6" spans="1:9" s="51" customFormat="1" ht="38.1" customHeight="1" x14ac:dyDescent="0.25">
      <c r="A6" s="63" t="str">
        <f>"Art.bez.: 
"&amp;'Kundenliste Artikel 1-25'!B11</f>
        <v xml:space="preserve">Art.bez.: 
</v>
      </c>
      <c r="B6" s="63" t="str">
        <f>"Art.bez.: 
"&amp;'Kundenliste Artikel 1-25'!B12</f>
        <v xml:space="preserve">Art.bez.: 
</v>
      </c>
      <c r="C6" s="63" t="str">
        <f>"Art.bez.: 
"&amp;'Kundenliste Artikel 1-25'!B13</f>
        <v xml:space="preserve">Art.bez.: 
</v>
      </c>
      <c r="D6" s="63" t="str">
        <f>"Art.bez.: 
"&amp;'Kundenliste Artikel 1-25'!B14</f>
        <v xml:space="preserve">Art.bez.: 
</v>
      </c>
      <c r="E6" s="63" t="str">
        <f>"Art.bez.: 
"&amp;'Kundenliste Artikel 1-25'!B15</f>
        <v xml:space="preserve">Art.bez.: 
</v>
      </c>
    </row>
    <row r="7" spans="1:9" s="52" customFormat="1" ht="38.1" customHeight="1" x14ac:dyDescent="0.2">
      <c r="A7" s="37" t="str">
        <f>"Größe:          "&amp;'Kundenliste Artikel 1-25'!C11</f>
        <v xml:space="preserve">Größe:          </v>
      </c>
      <c r="B7" s="37" t="str">
        <f>"Größe:          "&amp;'Kundenliste Artikel 1-25'!C12</f>
        <v xml:space="preserve">Größe:          </v>
      </c>
      <c r="C7" s="37" t="str">
        <f>"Größe:          "&amp;'Kundenliste Artikel 1-25'!C13</f>
        <v xml:space="preserve">Größe:          </v>
      </c>
      <c r="D7" s="37" t="str">
        <f>"Größe:          "&amp;'Kundenliste Artikel 1-25'!C14</f>
        <v xml:space="preserve">Größe:          </v>
      </c>
      <c r="E7" s="37" t="str">
        <f>"Größe:          "&amp;'Kundenliste Artikel 1-25'!C15</f>
        <v xml:space="preserve">Größe:          </v>
      </c>
      <c r="F7" s="55"/>
    </row>
    <row r="8" spans="1:9" s="52" customFormat="1" ht="38.1" customHeight="1" x14ac:dyDescent="0.2">
      <c r="A8" s="37" t="s">
        <v>14</v>
      </c>
      <c r="B8" s="37" t="s">
        <v>14</v>
      </c>
      <c r="C8" s="37" t="s">
        <v>14</v>
      </c>
      <c r="D8" s="37" t="s">
        <v>14</v>
      </c>
      <c r="E8" s="37" t="s">
        <v>14</v>
      </c>
      <c r="F8" s="55"/>
    </row>
    <row r="9" spans="1:9" s="51" customFormat="1" ht="38.1" customHeight="1" x14ac:dyDescent="0.25">
      <c r="A9" s="58">
        <f>IF(('Kundenliste Artikel 1-25'!D11)=0,"",('Kundenliste Artikel 1-25'!D11))</f>
        <v>1</v>
      </c>
      <c r="B9" s="58">
        <f>IF(('Kundenliste Artikel 1-25'!D12)=0,"",('Kundenliste Artikel 1-25'!D12))</f>
        <v>1</v>
      </c>
      <c r="C9" s="58">
        <f>IF(('Kundenliste Artikel 1-25'!D13)=0,"",('Kundenliste Artikel 1-25'!D13))</f>
        <v>1</v>
      </c>
      <c r="D9" s="58">
        <f>IF(('Kundenliste Artikel 1-25'!D14)=0,"",('Kundenliste Artikel 1-25'!D14))</f>
        <v>1</v>
      </c>
      <c r="E9" s="58">
        <f>IF(('Kundenliste Artikel 1-25'!D15)=0,"",('Kundenliste Artikel 1-25'!D15))</f>
        <v>1</v>
      </c>
    </row>
    <row r="10" spans="1:9" s="49" customFormat="1" ht="34.9" customHeight="1" x14ac:dyDescent="0.25">
      <c r="A10" s="27"/>
      <c r="B10" s="27"/>
      <c r="C10" s="27"/>
      <c r="D10" s="27"/>
      <c r="E10" s="27"/>
    </row>
    <row r="11" spans="1:9" s="49" customFormat="1" ht="32.1" customHeight="1" x14ac:dyDescent="0.25">
      <c r="A11" s="28" t="s">
        <v>13</v>
      </c>
      <c r="B11" s="28" t="s">
        <v>13</v>
      </c>
      <c r="C11" s="28" t="s">
        <v>13</v>
      </c>
      <c r="D11" s="28" t="s">
        <v>13</v>
      </c>
      <c r="E11" s="28" t="s">
        <v>13</v>
      </c>
    </row>
    <row r="12" spans="1:9" s="50" customFormat="1" ht="38.1" customHeight="1" x14ac:dyDescent="0.35">
      <c r="A12" s="30" t="str">
        <f>IF(($B$2)=0,"",($B$2))&amp;" / "&amp;6</f>
        <v xml:space="preserve"> / 6</v>
      </c>
      <c r="B12" s="30" t="str">
        <f>IF(($B$2)=0,"",($B$2))&amp;" / "&amp;7</f>
        <v xml:space="preserve"> / 7</v>
      </c>
      <c r="C12" s="30" t="str">
        <f>IF(($B$2)=0,"",($B$2))&amp;" / "&amp;8</f>
        <v xml:space="preserve"> / 8</v>
      </c>
      <c r="D12" s="30" t="str">
        <f>IF(($B$2)=0,"",($B$2))&amp;" / "&amp;9</f>
        <v xml:space="preserve"> / 9</v>
      </c>
      <c r="E12" s="30" t="str">
        <f>IF(($B$2)=0,"",($B$2))&amp;" / "&amp;10</f>
        <v xml:space="preserve"> / 10</v>
      </c>
      <c r="F12" s="53"/>
      <c r="G12" s="53"/>
      <c r="H12" s="53"/>
      <c r="I12" s="53"/>
    </row>
    <row r="13" spans="1:9" s="51" customFormat="1" ht="38.1" customHeight="1" x14ac:dyDescent="0.25">
      <c r="A13" s="37" t="str">
        <f>"Art.bez.:  "&amp;'Kundenliste Artikel 1-25'!B16</f>
        <v xml:space="preserve">Art.bez.:  </v>
      </c>
      <c r="B13" s="37" t="str">
        <f>"Art.bez.:  "&amp;'Kundenliste Artikel 1-25'!B17</f>
        <v xml:space="preserve">Art.bez.:  </v>
      </c>
      <c r="C13" s="37" t="str">
        <f>"Art.bez.:  "&amp;'Kundenliste Artikel 1-25'!B18</f>
        <v xml:space="preserve">Art.bez.:  </v>
      </c>
      <c r="D13" s="37" t="str">
        <f>"Art.bez.:    "&amp;'Kundenliste Artikel 1-25'!B19</f>
        <v xml:space="preserve">Art.bez.:    </v>
      </c>
      <c r="E13" s="37" t="str">
        <f>"Art.bez.:    "&amp;'Kundenliste Artikel 1-25'!B20</f>
        <v xml:space="preserve">Art.bez.:    </v>
      </c>
    </row>
    <row r="14" spans="1:9" s="52" customFormat="1" ht="38.1" customHeight="1" x14ac:dyDescent="0.2">
      <c r="A14" s="37" t="str">
        <f>"Größe:             "&amp;'Kundenliste Artikel 1-25'!C16</f>
        <v xml:space="preserve">Größe:             </v>
      </c>
      <c r="B14" s="37" t="str">
        <f>"Größe:             "&amp;'Kundenliste Artikel 1-25'!C17</f>
        <v xml:space="preserve">Größe:             </v>
      </c>
      <c r="C14" s="37" t="str">
        <f>"Größe:             "&amp;'Kundenliste Artikel 1-25'!C18</f>
        <v xml:space="preserve">Größe:             </v>
      </c>
      <c r="D14" s="37" t="str">
        <f>"Größe:             "&amp;'Kundenliste Artikel 1-25'!C19</f>
        <v xml:space="preserve">Größe:             </v>
      </c>
      <c r="E14" s="37" t="str">
        <f>"Größe:             "&amp;'Kundenliste Artikel 1-25'!C20</f>
        <v xml:space="preserve">Größe:             </v>
      </c>
      <c r="F14" s="55"/>
    </row>
    <row r="15" spans="1:9" s="52" customFormat="1" ht="38.1" customHeight="1" x14ac:dyDescent="0.2">
      <c r="A15" s="37" t="s">
        <v>14</v>
      </c>
      <c r="B15" s="37" t="s">
        <v>14</v>
      </c>
      <c r="C15" s="37" t="s">
        <v>14</v>
      </c>
      <c r="D15" s="37" t="s">
        <v>14</v>
      </c>
      <c r="E15" s="37" t="s">
        <v>14</v>
      </c>
      <c r="F15" s="55"/>
    </row>
    <row r="16" spans="1:9" s="51" customFormat="1" ht="38.1" customHeight="1" x14ac:dyDescent="0.25">
      <c r="A16" s="58">
        <f>IF(('Kundenliste Artikel 1-25'!D16)=0,"",('Kundenliste Artikel 1-25'!D16))</f>
        <v>1</v>
      </c>
      <c r="B16" s="58">
        <f>IF(('Kundenliste Artikel 1-25'!D17)=0,"",('Kundenliste Artikel 1-25'!D17))</f>
        <v>1</v>
      </c>
      <c r="C16" s="58">
        <f>IF(('Kundenliste Artikel 1-25'!D18)=0,"",('Kundenliste Artikel 1-25'!D18))</f>
        <v>1</v>
      </c>
      <c r="D16" s="58">
        <f>IF(('Kundenliste Artikel 1-25'!D19)=0,"",('Kundenliste Artikel 1-25'!D19))</f>
        <v>1</v>
      </c>
      <c r="E16" s="58">
        <f>IF(('Kundenliste Artikel 1-25'!D20)=0,"",('Kundenliste Artikel 1-25'!D20))</f>
        <v>1</v>
      </c>
    </row>
    <row r="17" spans="1:9" s="49" customFormat="1" ht="34.9" customHeight="1" x14ac:dyDescent="0.25">
      <c r="A17" s="27"/>
      <c r="B17" s="27"/>
      <c r="C17" s="27"/>
      <c r="D17" s="27"/>
      <c r="E17" s="27"/>
    </row>
    <row r="18" spans="1:9" s="49" customFormat="1" ht="34.9" customHeight="1" x14ac:dyDescent="0.25">
      <c r="A18" s="28" t="s">
        <v>13</v>
      </c>
      <c r="B18" s="28" t="s">
        <v>13</v>
      </c>
      <c r="C18" s="28" t="s">
        <v>13</v>
      </c>
      <c r="D18" s="28" t="s">
        <v>13</v>
      </c>
      <c r="E18" s="28" t="s">
        <v>13</v>
      </c>
    </row>
    <row r="19" spans="1:9" s="50" customFormat="1" ht="38.1" customHeight="1" x14ac:dyDescent="0.35">
      <c r="A19" s="30" t="str">
        <f>IF(($B$2)=0,"",($B$2))&amp;" / "&amp;11</f>
        <v xml:space="preserve"> / 11</v>
      </c>
      <c r="B19" s="30" t="str">
        <f>IF(($B$2)=0,"",($B$2))&amp;" / "&amp;12</f>
        <v xml:space="preserve"> / 12</v>
      </c>
      <c r="C19" s="30" t="str">
        <f>IF(($B$2)=0,"",($B$2))&amp;" / "&amp;13</f>
        <v xml:space="preserve"> / 13</v>
      </c>
      <c r="D19" s="30" t="str">
        <f>IF(($B$2)=0,"",($B$2))&amp;" / "&amp;14</f>
        <v xml:space="preserve"> / 14</v>
      </c>
      <c r="E19" s="30" t="str">
        <f>IF(($B$2)=0,"",($B$2))&amp;" / "&amp;15</f>
        <v xml:space="preserve"> / 15</v>
      </c>
      <c r="F19" s="53"/>
      <c r="G19" s="53"/>
      <c r="H19" s="53"/>
      <c r="I19" s="53"/>
    </row>
    <row r="20" spans="1:9" s="51" customFormat="1" ht="38.1" customHeight="1" x14ac:dyDescent="0.25">
      <c r="A20" s="37" t="str">
        <f>"Art.bez.:  "&amp;'Kundenliste Artikel 1-25'!B21</f>
        <v xml:space="preserve">Art.bez.:  </v>
      </c>
      <c r="B20" s="37" t="str">
        <f>"Art.bez.: "&amp;'Kundenliste Artikel 1-25'!B22</f>
        <v xml:space="preserve">Art.bez.: </v>
      </c>
      <c r="C20" s="37" t="str">
        <f>"Art.bez.:  "&amp;'Kundenliste Artikel 1-25'!B23</f>
        <v xml:space="preserve">Art.bez.:  </v>
      </c>
      <c r="D20" s="37" t="str">
        <f>"Art.bez.: "&amp;'Kundenliste Artikel 1-25'!B24</f>
        <v xml:space="preserve">Art.bez.: </v>
      </c>
      <c r="E20" s="37" t="str">
        <f>"Art.bez.: "&amp;'Kundenliste Artikel 1-25'!B25</f>
        <v xml:space="preserve">Art.bez.: </v>
      </c>
    </row>
    <row r="21" spans="1:9" s="52" customFormat="1" ht="38.1" customHeight="1" x14ac:dyDescent="0.2">
      <c r="A21" s="37" t="str">
        <f>"Größe:             "&amp;'Kundenliste Artikel 1-25'!C21</f>
        <v xml:space="preserve">Größe:             </v>
      </c>
      <c r="B21" s="37" t="str">
        <f>"Größe:             "&amp;'Kundenliste Artikel 1-25'!C22</f>
        <v xml:space="preserve">Größe:             </v>
      </c>
      <c r="C21" s="37" t="str">
        <f>"Größe:             "&amp;'Kundenliste Artikel 1-25'!C23</f>
        <v xml:space="preserve">Größe:             </v>
      </c>
      <c r="D21" s="37" t="str">
        <f>"Größe:             "&amp;'Kundenliste Artikel 1-25'!C24</f>
        <v xml:space="preserve">Größe:             </v>
      </c>
      <c r="E21" s="37" t="str">
        <f>"Größe:             "&amp;'Kundenliste Artikel 1-25'!C25</f>
        <v xml:space="preserve">Größe:             </v>
      </c>
      <c r="F21" s="55"/>
    </row>
    <row r="22" spans="1:9" s="52" customFormat="1" ht="38.1" customHeight="1" x14ac:dyDescent="0.2">
      <c r="A22" s="37" t="s">
        <v>14</v>
      </c>
      <c r="B22" s="37" t="s">
        <v>14</v>
      </c>
      <c r="C22" s="37" t="s">
        <v>14</v>
      </c>
      <c r="D22" s="37" t="s">
        <v>14</v>
      </c>
      <c r="E22" s="37" t="s">
        <v>14</v>
      </c>
      <c r="F22" s="55"/>
    </row>
    <row r="23" spans="1:9" s="51" customFormat="1" ht="38.1" customHeight="1" x14ac:dyDescent="0.25">
      <c r="A23" s="58">
        <f>IF(('Kundenliste Artikel 1-25'!D21)=0,"",('Kundenliste Artikel 1-25'!D21))</f>
        <v>1</v>
      </c>
      <c r="B23" s="58">
        <f>IF(('Kundenliste Artikel 1-25'!D22)=0,"",('Kundenliste Artikel 1-25'!D22))</f>
        <v>1</v>
      </c>
      <c r="C23" s="58">
        <f>IF(('Kundenliste Artikel 1-25'!D23)=0,"",('Kundenliste Artikel 1-25'!D23))</f>
        <v>1</v>
      </c>
      <c r="D23" s="58">
        <f>IF(('Kundenliste Artikel 1-25'!D24)=0,"",('Kundenliste Artikel 1-25'!D24))</f>
        <v>1</v>
      </c>
      <c r="E23" s="58">
        <f>IF(('Kundenliste Artikel 1-25'!D25)=0,"",('Kundenliste Artikel 1-25'!D25))</f>
        <v>1</v>
      </c>
    </row>
    <row r="24" spans="1:9" s="49" customFormat="1" ht="34.9" customHeight="1" x14ac:dyDescent="0.25">
      <c r="A24" s="27"/>
      <c r="B24" s="27"/>
      <c r="C24" s="27"/>
      <c r="D24" s="27"/>
      <c r="E24" s="27"/>
    </row>
    <row r="25" spans="1:9" s="49" customFormat="1" ht="34.9" customHeight="1" x14ac:dyDescent="0.25">
      <c r="A25" s="28" t="s">
        <v>13</v>
      </c>
      <c r="B25" s="28" t="s">
        <v>13</v>
      </c>
      <c r="C25" s="28" t="s">
        <v>13</v>
      </c>
      <c r="D25" s="28" t="s">
        <v>13</v>
      </c>
      <c r="E25" s="28" t="s">
        <v>13</v>
      </c>
    </row>
    <row r="26" spans="1:9" s="50" customFormat="1" ht="38.1" customHeight="1" x14ac:dyDescent="0.35">
      <c r="A26" s="30" t="str">
        <f>IF(($B$2)=0,"",($B$2))&amp;" / "&amp;16</f>
        <v xml:space="preserve"> / 16</v>
      </c>
      <c r="B26" s="30" t="str">
        <f>IF(($B$2)=0,"",($B$2))&amp;" / "&amp;17</f>
        <v xml:space="preserve"> / 17</v>
      </c>
      <c r="C26" s="30" t="str">
        <f>IF(($B$2)=0,"",($B$2))&amp;" / "&amp;18</f>
        <v xml:space="preserve"> / 18</v>
      </c>
      <c r="D26" s="30" t="str">
        <f>IF(($B$2)=0,"",($B$2))&amp;" / "&amp;19</f>
        <v xml:space="preserve"> / 19</v>
      </c>
      <c r="E26" s="30" t="str">
        <f>IF(($B$2)=0,"",($B$2))&amp;" / "&amp;20</f>
        <v xml:space="preserve"> / 20</v>
      </c>
      <c r="F26" s="53"/>
      <c r="G26" s="53"/>
      <c r="H26" s="53"/>
      <c r="I26" s="53"/>
    </row>
    <row r="27" spans="1:9" s="51" customFormat="1" ht="38.1" customHeight="1" x14ac:dyDescent="0.25">
      <c r="A27" s="37" t="str">
        <f>"Art.bez.: "&amp;'Kundenliste Artikel 1-25'!B26</f>
        <v xml:space="preserve">Art.bez.: </v>
      </c>
      <c r="B27" s="37" t="str">
        <f>"Art.bez.: "&amp;'Kundenliste Artikel 1-25'!B27</f>
        <v xml:space="preserve">Art.bez.: </v>
      </c>
      <c r="C27" s="37" t="str">
        <f>"Art.bez.: "&amp;'Kundenliste Artikel 1-25'!B28</f>
        <v xml:space="preserve">Art.bez.: </v>
      </c>
      <c r="D27" s="37" t="str">
        <f>"Art.bez.: "&amp;'Kundenliste Artikel 1-25'!B29</f>
        <v xml:space="preserve">Art.bez.: </v>
      </c>
      <c r="E27" s="37" t="str">
        <f>"Art.bez.: "&amp;'Kundenliste Artikel 1-25'!B30</f>
        <v xml:space="preserve">Art.bez.: </v>
      </c>
    </row>
    <row r="28" spans="1:9" s="52" customFormat="1" ht="38.1" customHeight="1" x14ac:dyDescent="0.2">
      <c r="A28" s="37" t="str">
        <f>"Größe:             "&amp;'Kundenliste Artikel 1-25'!C26</f>
        <v xml:space="preserve">Größe:             </v>
      </c>
      <c r="B28" s="37" t="str">
        <f>"Größe:             "&amp;'Kundenliste Artikel 1-25'!C27</f>
        <v xml:space="preserve">Größe:             </v>
      </c>
      <c r="C28" s="37" t="str">
        <f>"Größe:             "&amp;'Kundenliste Artikel 1-25'!C28</f>
        <v xml:space="preserve">Größe:             </v>
      </c>
      <c r="D28" s="37" t="str">
        <f>"Größe:             "&amp;'Kundenliste Artikel 1-25'!C29</f>
        <v xml:space="preserve">Größe:             </v>
      </c>
      <c r="E28" s="37" t="str">
        <f>"Größe:             "&amp;'Kundenliste Artikel 1-25'!C30</f>
        <v xml:space="preserve">Größe:             </v>
      </c>
      <c r="F28" s="55"/>
    </row>
    <row r="29" spans="1:9" s="52" customFormat="1" ht="38.1" customHeight="1" x14ac:dyDescent="0.2">
      <c r="A29" s="37" t="s">
        <v>14</v>
      </c>
      <c r="B29" s="37" t="s">
        <v>14</v>
      </c>
      <c r="C29" s="37" t="s">
        <v>14</v>
      </c>
      <c r="D29" s="37" t="s">
        <v>14</v>
      </c>
      <c r="E29" s="37" t="s">
        <v>14</v>
      </c>
      <c r="F29" s="55"/>
    </row>
    <row r="30" spans="1:9" s="51" customFormat="1" ht="38.1" customHeight="1" x14ac:dyDescent="0.25">
      <c r="A30" s="58">
        <f>IF(('Kundenliste Artikel 1-25'!D26)=0,"",('Kundenliste Artikel 1-25'!D26))</f>
        <v>1</v>
      </c>
      <c r="B30" s="58">
        <f>IF(('Kundenliste Artikel 1-25'!D27)=0,"",('Kundenliste Artikel 1-25'!D27))</f>
        <v>1</v>
      </c>
      <c r="C30" s="58">
        <f>IF(('Kundenliste Artikel 1-25'!D28)=0,"",('Kundenliste Artikel 1-25'!D28))</f>
        <v>1</v>
      </c>
      <c r="D30" s="58">
        <f>IF(('Kundenliste Artikel 1-25'!D29)=0,"",('Kundenliste Artikel 1-25'!D29))</f>
        <v>1</v>
      </c>
      <c r="E30" s="58">
        <f>IF(('Kundenliste Artikel 1-25'!D30)=0,"",('Kundenliste Artikel 1-25'!D30))</f>
        <v>1</v>
      </c>
    </row>
    <row r="31" spans="1:9" s="49" customFormat="1" ht="34.9" customHeight="1" x14ac:dyDescent="0.25">
      <c r="A31" s="27"/>
      <c r="B31" s="27"/>
      <c r="C31" s="27"/>
      <c r="D31" s="27"/>
      <c r="E31" s="27"/>
    </row>
    <row r="32" spans="1:9" s="49" customFormat="1" ht="34.9" customHeight="1" x14ac:dyDescent="0.25">
      <c r="A32" s="28" t="s">
        <v>13</v>
      </c>
      <c r="B32" s="28" t="s">
        <v>13</v>
      </c>
      <c r="C32" s="28" t="s">
        <v>13</v>
      </c>
      <c r="D32" s="28" t="s">
        <v>13</v>
      </c>
      <c r="E32" s="28" t="s">
        <v>13</v>
      </c>
    </row>
    <row r="33" spans="1:9" s="50" customFormat="1" ht="38.1" customHeight="1" x14ac:dyDescent="0.35">
      <c r="A33" s="30" t="str">
        <f>IF(($B$2)=0,"",($B$2))&amp;" / "&amp;21</f>
        <v xml:space="preserve"> / 21</v>
      </c>
      <c r="B33" s="30" t="str">
        <f>IF(($B$2)=0,"",($B$2))&amp;" / "&amp;22</f>
        <v xml:space="preserve"> / 22</v>
      </c>
      <c r="C33" s="30" t="str">
        <f>IF(($B$2)=0,"",($B$2))&amp;" / "&amp;23</f>
        <v xml:space="preserve"> / 23</v>
      </c>
      <c r="D33" s="30" t="str">
        <f>IF(($B$2)=0,"",($B$2))&amp;" / "&amp;24</f>
        <v xml:space="preserve"> / 24</v>
      </c>
      <c r="E33" s="30" t="str">
        <f>IF(($B$2)=0,"",($B$2))&amp;" / "&amp;25</f>
        <v xml:space="preserve"> / 25</v>
      </c>
      <c r="F33" s="53"/>
      <c r="G33" s="53"/>
      <c r="H33" s="53"/>
      <c r="I33" s="53"/>
    </row>
    <row r="34" spans="1:9" s="51" customFormat="1" ht="38.1" customHeight="1" x14ac:dyDescent="0.25">
      <c r="A34" s="37" t="str">
        <f>"Art.bez.: "&amp;'Kundenliste Artikel 1-25'!B31</f>
        <v xml:space="preserve">Art.bez.: </v>
      </c>
      <c r="B34" s="37" t="str">
        <f>"Art.bez.: "&amp;'Kundenliste Artikel 1-25'!B32</f>
        <v xml:space="preserve">Art.bez.: </v>
      </c>
      <c r="C34" s="37" t="str">
        <f>"Art.bez.: "&amp;'Kundenliste Artikel 1-25'!B33</f>
        <v xml:space="preserve">Art.bez.: </v>
      </c>
      <c r="D34" s="37" t="str">
        <f>"Art.bez.: "&amp;'Kundenliste Artikel 1-25'!B34</f>
        <v xml:space="preserve">Art.bez.: </v>
      </c>
      <c r="E34" s="37" t="str">
        <f>"Art.bez.: "&amp;'Kundenliste Artikel 1-25'!B35</f>
        <v xml:space="preserve">Art.bez.: </v>
      </c>
    </row>
    <row r="35" spans="1:9" s="52" customFormat="1" ht="38.1" customHeight="1" x14ac:dyDescent="0.2">
      <c r="A35" s="37" t="str">
        <f>"Größe:             "&amp;'Kundenliste Artikel 1-25'!C31</f>
        <v xml:space="preserve">Größe:             </v>
      </c>
      <c r="B35" s="37" t="str">
        <f>"Größe:             "&amp;'Kundenliste Artikel 1-25'!C32</f>
        <v xml:space="preserve">Größe:             </v>
      </c>
      <c r="C35" s="37" t="str">
        <f>"Größe:             "&amp;'Kundenliste Artikel 1-25'!C33</f>
        <v xml:space="preserve">Größe:             </v>
      </c>
      <c r="D35" s="37" t="str">
        <f>"Größe:             "&amp;'Kundenliste Artikel 1-25'!C34</f>
        <v xml:space="preserve">Größe:             </v>
      </c>
      <c r="E35" s="37" t="str">
        <f>"Größe:             "&amp;'Kundenliste Artikel 1-25'!C35</f>
        <v xml:space="preserve">Größe:             </v>
      </c>
      <c r="F35" s="55"/>
    </row>
    <row r="36" spans="1:9" s="52" customFormat="1" ht="38.1" customHeight="1" x14ac:dyDescent="0.2">
      <c r="A36" s="37" t="s">
        <v>14</v>
      </c>
      <c r="B36" s="37" t="s">
        <v>14</v>
      </c>
      <c r="C36" s="37" t="s">
        <v>14</v>
      </c>
      <c r="D36" s="37" t="s">
        <v>14</v>
      </c>
      <c r="E36" s="37" t="s">
        <v>14</v>
      </c>
      <c r="F36" s="55"/>
    </row>
    <row r="37" spans="1:9" s="51" customFormat="1" ht="38.1" customHeight="1" x14ac:dyDescent="0.25">
      <c r="A37" s="58">
        <f>IF(('Kundenliste Artikel 1-25'!D31)=0,"",('Kundenliste Artikel 1-25'!D31))</f>
        <v>1</v>
      </c>
      <c r="B37" s="58">
        <f>IF(('Kundenliste Artikel 1-25'!D32)=0,"",('Kundenliste Artikel 1-25'!D32))</f>
        <v>1</v>
      </c>
      <c r="C37" s="58">
        <f>IF(('Kundenliste Artikel 1-25'!D33)=0,"",('Kundenliste Artikel 1-25'!D33))</f>
        <v>1</v>
      </c>
      <c r="D37" s="58">
        <f>IF(('Kundenliste Artikel 1-25'!D34)=0,"",('Kundenliste Artikel 1-25'!D34))</f>
        <v>1</v>
      </c>
      <c r="E37" s="58">
        <f>IF(('Kundenliste Artikel 1-25'!D35)=0,"",('Kundenliste Artikel 1-25'!D35))</f>
        <v>1</v>
      </c>
    </row>
    <row r="38" spans="1:9" s="49" customFormat="1" ht="32.1" customHeight="1" x14ac:dyDescent="0.25">
      <c r="A38" s="23"/>
      <c r="B38" s="23"/>
      <c r="C38" s="23"/>
      <c r="D38" s="23"/>
      <c r="E38" s="23"/>
      <c r="F38" s="33"/>
      <c r="G38" s="54"/>
      <c r="H38" s="54"/>
      <c r="I38" s="54"/>
    </row>
    <row r="39" spans="1:9" ht="32.1" customHeight="1" x14ac:dyDescent="0.25">
      <c r="F39" s="33"/>
      <c r="G39" s="33"/>
      <c r="H39" s="33"/>
      <c r="I39" s="33"/>
    </row>
    <row r="44" spans="1:9" s="31" customFormat="1" ht="38.1" customHeight="1" x14ac:dyDescent="0.35">
      <c r="A44" s="23"/>
      <c r="B44" s="23"/>
      <c r="C44" s="23"/>
      <c r="D44" s="23"/>
      <c r="E44" s="23"/>
      <c r="F44" s="32"/>
      <c r="G44" s="32"/>
      <c r="H44" s="32"/>
      <c r="I44" s="32"/>
    </row>
    <row r="45" spans="1:9" ht="38.1" customHeight="1" x14ac:dyDescent="0.25">
      <c r="F45" s="33"/>
      <c r="G45" s="33"/>
      <c r="H45" s="33"/>
      <c r="I45" s="33"/>
    </row>
    <row r="46" spans="1:9" ht="38.1" customHeight="1" x14ac:dyDescent="0.25"/>
    <row r="47" spans="1:9" ht="38.1" customHeight="1" x14ac:dyDescent="0.25"/>
    <row r="50" spans="1:9" s="31" customFormat="1" ht="38.1" customHeight="1" x14ac:dyDescent="0.35">
      <c r="A50" s="23"/>
      <c r="B50" s="23"/>
      <c r="C50" s="23"/>
      <c r="D50" s="23"/>
      <c r="E50" s="23"/>
      <c r="F50" s="32"/>
      <c r="G50" s="32"/>
      <c r="H50" s="32"/>
      <c r="I50" s="32"/>
    </row>
    <row r="51" spans="1:9" ht="38.1" customHeight="1" x14ac:dyDescent="0.25"/>
    <row r="52" spans="1:9" ht="38.1" customHeight="1" x14ac:dyDescent="0.25">
      <c r="F52" s="33"/>
      <c r="G52" s="33"/>
      <c r="H52" s="33"/>
      <c r="I52" s="33"/>
    </row>
    <row r="53" spans="1:9" ht="38.1" customHeight="1" x14ac:dyDescent="0.25"/>
    <row r="56" spans="1:9" s="31" customFormat="1" ht="38.1" customHeight="1" x14ac:dyDescent="0.35">
      <c r="A56" s="23"/>
      <c r="B56" s="23"/>
      <c r="C56" s="23"/>
      <c r="D56" s="23"/>
      <c r="E56" s="23"/>
      <c r="F56" s="32"/>
      <c r="G56" s="32"/>
      <c r="H56" s="32"/>
      <c r="I56" s="32"/>
    </row>
    <row r="57" spans="1:9" ht="38.1" customHeight="1" x14ac:dyDescent="0.25"/>
    <row r="58" spans="1:9" ht="38.1" customHeight="1" x14ac:dyDescent="0.25"/>
    <row r="59" spans="1:9" ht="38.1" customHeight="1" x14ac:dyDescent="0.25">
      <c r="F59" s="33"/>
      <c r="G59" s="33"/>
      <c r="H59" s="33"/>
      <c r="I59" s="33"/>
    </row>
    <row r="60" spans="1:9" ht="32.1" customHeight="1" x14ac:dyDescent="0.25">
      <c r="F60" s="33"/>
      <c r="G60" s="33"/>
      <c r="H60" s="33"/>
      <c r="I60" s="33"/>
    </row>
    <row r="62" spans="1:9" s="31" customFormat="1" ht="38.1" customHeight="1" x14ac:dyDescent="0.35">
      <c r="A62" s="23"/>
      <c r="B62" s="23"/>
      <c r="C62" s="23"/>
      <c r="D62" s="23"/>
      <c r="E62" s="23"/>
      <c r="F62" s="32"/>
      <c r="G62" s="32"/>
      <c r="H62" s="32"/>
      <c r="I62" s="32"/>
    </row>
    <row r="63" spans="1:9" ht="38.1" customHeight="1" x14ac:dyDescent="0.25"/>
    <row r="64" spans="1:9" ht="38.1" customHeight="1" x14ac:dyDescent="0.25"/>
    <row r="65" spans="1:9" ht="38.1" customHeight="1" x14ac:dyDescent="0.25"/>
    <row r="67" spans="1:9" ht="32.1" customHeight="1" x14ac:dyDescent="0.25">
      <c r="F67" s="33"/>
      <c r="G67" s="33"/>
      <c r="H67" s="33"/>
      <c r="I67" s="33"/>
    </row>
    <row r="68" spans="1:9" s="31" customFormat="1" ht="38.1" customHeight="1" x14ac:dyDescent="0.35">
      <c r="A68" s="23"/>
      <c r="B68" s="23"/>
      <c r="C68" s="23"/>
      <c r="D68" s="23"/>
      <c r="E68" s="23"/>
      <c r="F68" s="32"/>
      <c r="G68" s="32"/>
      <c r="H68" s="32"/>
      <c r="I68" s="32"/>
    </row>
    <row r="69" spans="1:9" ht="38.1" customHeight="1" x14ac:dyDescent="0.25"/>
    <row r="70" spans="1:9" ht="38.1" customHeight="1" x14ac:dyDescent="0.25"/>
    <row r="71" spans="1:9" ht="38.1" customHeight="1" x14ac:dyDescent="0.25"/>
    <row r="73" spans="1:9" ht="32.1" customHeight="1" x14ac:dyDescent="0.25">
      <c r="F73" s="33"/>
      <c r="G73" s="33"/>
      <c r="H73" s="33"/>
      <c r="I73" s="33"/>
    </row>
    <row r="79" spans="1:9" ht="32.1" customHeight="1" x14ac:dyDescent="0.25">
      <c r="F79" s="33"/>
      <c r="G79" s="33"/>
      <c r="H79" s="33"/>
      <c r="I79" s="33"/>
    </row>
  </sheetData>
  <mergeCells count="1">
    <mergeCell ref="E1:I1"/>
  </mergeCells>
  <phoneticPr fontId="30" type="noConversion"/>
  <printOptions horizontalCentered="1" verticalCentered="1"/>
  <pageMargins left="0.78749999999999998" right="0.78749999999999998" top="1.0527777777777778" bottom="1.0527777777777778" header="0.78749999999999998" footer="0.78749999999999998"/>
  <pageSetup paperSize="9" scale="4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rowBreaks count="1" manualBreakCount="1">
    <brk id="30" max="16383" man="1"/>
  </rowBreaks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75" zoomScaleNormal="75" zoomScaleSheetLayoutView="64" workbookViewId="0">
      <selection activeCell="C36" sqref="C36"/>
    </sheetView>
  </sheetViews>
  <sheetFormatPr baseColWidth="10" defaultColWidth="9.140625" defaultRowHeight="12.75" x14ac:dyDescent="0.2"/>
  <cols>
    <col min="1" max="5" width="33.85546875" customWidth="1"/>
    <col min="6" max="6" width="37.5703125" customWidth="1"/>
    <col min="7" max="7" width="60.42578125" customWidth="1"/>
    <col min="8" max="256" width="11.42578125" customWidth="1"/>
  </cols>
  <sheetData>
    <row r="1" spans="1:6" ht="30.4" customHeight="1" x14ac:dyDescent="0.45">
      <c r="A1" s="24" t="s">
        <v>11</v>
      </c>
      <c r="B1" s="35"/>
      <c r="C1" s="35"/>
      <c r="D1" s="35"/>
      <c r="E1" s="35"/>
    </row>
    <row r="2" spans="1:6" ht="30.4" customHeight="1" x14ac:dyDescent="0.45">
      <c r="A2" s="34" t="s">
        <v>15</v>
      </c>
      <c r="B2" s="36" t="str">
        <f>IF(('Kundenliste Artikel 1-25'!D3)=0,"",('Kundenliste Artikel 1-25'!D3))</f>
        <v/>
      </c>
      <c r="C2" s="35"/>
      <c r="D2" s="35"/>
      <c r="E2" s="35"/>
    </row>
    <row r="3" spans="1:6" s="23" customFormat="1" ht="34.9" customHeight="1" x14ac:dyDescent="0.25">
      <c r="A3" s="27"/>
      <c r="B3" s="27"/>
      <c r="C3" s="27"/>
      <c r="D3" s="27"/>
      <c r="E3" s="27"/>
    </row>
    <row r="4" spans="1:6" s="19" customFormat="1" ht="34.9" customHeight="1" x14ac:dyDescent="0.2">
      <c r="A4" s="28" t="s">
        <v>13</v>
      </c>
      <c r="B4" s="28" t="s">
        <v>13</v>
      </c>
      <c r="C4" s="28" t="s">
        <v>13</v>
      </c>
      <c r="D4" s="28" t="s">
        <v>13</v>
      </c>
      <c r="E4" s="28" t="s">
        <v>13</v>
      </c>
      <c r="F4"/>
    </row>
    <row r="5" spans="1:6" s="19" customFormat="1" ht="37.35" customHeight="1" x14ac:dyDescent="0.2">
      <c r="A5" s="30" t="str">
        <f>IF(($B$2)=0,"",($B$2))&amp;" / "&amp;26</f>
        <v xml:space="preserve"> / 26</v>
      </c>
      <c r="B5" s="30" t="str">
        <f>IF(($B$2)=0,"",($B$2))&amp;" / "&amp;27</f>
        <v xml:space="preserve"> / 27</v>
      </c>
      <c r="C5" s="30" t="str">
        <f>IF(($B$2)=0,"",($B$2))&amp;" / "&amp;28</f>
        <v xml:space="preserve"> / 28</v>
      </c>
      <c r="D5" s="30" t="str">
        <f>IF(($B$2)=0,"",($B$2))&amp;" / "&amp;29</f>
        <v xml:space="preserve"> / 29</v>
      </c>
      <c r="E5" s="30" t="str">
        <f>IF(($B$2)=0,"",($B$2))&amp;" / "&amp;30</f>
        <v xml:space="preserve"> / 30</v>
      </c>
    </row>
    <row r="6" spans="1:6" s="51" customFormat="1" ht="38.1" customHeight="1" x14ac:dyDescent="0.25">
      <c r="A6" s="37" t="str">
        <f>"Art.bez.:  "&amp;'Kundenliste Artikel 26-50'!B2</f>
        <v xml:space="preserve">Art.bez.:  </v>
      </c>
      <c r="B6" s="37" t="str">
        <f>"Art.bez.: "&amp;'Kundenliste Artikel 26-50'!B3</f>
        <v xml:space="preserve">Art.bez.: </v>
      </c>
      <c r="C6" s="37" t="str">
        <f>"Art.bez.: "&amp;'Kundenliste Artikel 26-50'!B4</f>
        <v xml:space="preserve">Art.bez.: </v>
      </c>
      <c r="D6" s="37" t="str">
        <f>"Art.bez.: "&amp;'Kundenliste Artikel 26-50'!B5</f>
        <v xml:space="preserve">Art.bez.: </v>
      </c>
      <c r="E6" s="37" t="str">
        <f>"Art.bez.: "&amp;'Kundenliste Artikel 26-50'!B6</f>
        <v xml:space="preserve">Art.bez.: </v>
      </c>
    </row>
    <row r="7" spans="1:6" s="52" customFormat="1" ht="38.1" customHeight="1" x14ac:dyDescent="0.2">
      <c r="A7" s="37" t="str">
        <f>"Größe:          "&amp;'Kundenliste Artikel 26-50'!C2</f>
        <v xml:space="preserve">Größe:          </v>
      </c>
      <c r="B7" s="37" t="str">
        <f>"Größe:          "&amp;'Kundenliste Artikel 26-50'!C3</f>
        <v xml:space="preserve">Größe:          </v>
      </c>
      <c r="C7" s="37" t="str">
        <f>"Größe:          "&amp;'Kundenliste Artikel 26-50'!C4</f>
        <v xml:space="preserve">Größe:          </v>
      </c>
      <c r="D7" s="37" t="str">
        <f>"Größe:          "&amp;'Kundenliste Artikel 26-50'!C5</f>
        <v xml:space="preserve">Größe:          </v>
      </c>
      <c r="E7" s="37" t="str">
        <f>"Größe:          "&amp;'Kundenliste Artikel 26-50'!C6</f>
        <v xml:space="preserve">Größe:          </v>
      </c>
      <c r="F7" s="55"/>
    </row>
    <row r="8" spans="1:6" s="52" customFormat="1" ht="38.1" customHeight="1" x14ac:dyDescent="0.2">
      <c r="A8" s="37" t="s">
        <v>14</v>
      </c>
      <c r="B8" s="37" t="s">
        <v>14</v>
      </c>
      <c r="C8" s="37" t="s">
        <v>14</v>
      </c>
      <c r="D8" s="37" t="s">
        <v>14</v>
      </c>
      <c r="E8" s="37" t="s">
        <v>14</v>
      </c>
      <c r="F8" s="55"/>
    </row>
    <row r="9" spans="1:6" s="56" customFormat="1" ht="37.35" customHeight="1" x14ac:dyDescent="0.2">
      <c r="A9" s="58">
        <f>IF(('Kundenliste Artikel 26-50'!D2)=0,"",('Kundenliste Artikel 26-50'!D2))</f>
        <v>1</v>
      </c>
      <c r="B9" s="58">
        <f>IF(('Kundenliste Artikel 26-50'!D3)=0,"",('Kundenliste Artikel 26-50'!D3))</f>
        <v>1</v>
      </c>
      <c r="C9" s="58">
        <f>IF(('Kundenliste Artikel 26-50'!D4)=0,"",('Kundenliste Artikel 26-50'!D4))</f>
        <v>1</v>
      </c>
      <c r="D9" s="58">
        <f>IF(('Kundenliste Artikel 26-50'!D5)=0,"",('Kundenliste Artikel 26-50'!D5))</f>
        <v>1</v>
      </c>
      <c r="E9" s="58">
        <f>IF(('Kundenliste Artikel 26-50'!D6)=0,"",('Kundenliste Artikel 26-50'!D6))</f>
        <v>1</v>
      </c>
    </row>
    <row r="10" spans="1:6" s="49" customFormat="1" ht="34.9" customHeight="1" x14ac:dyDescent="0.25">
      <c r="A10" s="27"/>
      <c r="B10" s="27"/>
      <c r="C10" s="27"/>
      <c r="D10" s="27"/>
      <c r="E10" s="27"/>
    </row>
    <row r="11" spans="1:6" s="19" customFormat="1" ht="34.9" customHeight="1" x14ac:dyDescent="0.2">
      <c r="A11" s="28" t="s">
        <v>13</v>
      </c>
      <c r="B11" s="28" t="s">
        <v>13</v>
      </c>
      <c r="C11" s="28" t="s">
        <v>13</v>
      </c>
      <c r="D11" s="28" t="s">
        <v>13</v>
      </c>
      <c r="E11" s="28" t="s">
        <v>13</v>
      </c>
    </row>
    <row r="12" spans="1:6" s="19" customFormat="1" ht="37.35" customHeight="1" x14ac:dyDescent="0.2">
      <c r="A12" s="30" t="str">
        <f>IF(($B$2)=0,"",($B$2))&amp;" / "&amp;31</f>
        <v xml:space="preserve"> / 31</v>
      </c>
      <c r="B12" s="30" t="str">
        <f>IF(($B$2)=0,"",($B$2))&amp;" / "&amp;32</f>
        <v xml:space="preserve"> / 32</v>
      </c>
      <c r="C12" s="30" t="str">
        <f>IF(($B$2)=0,"",($B$2))&amp;" / "&amp;33</f>
        <v xml:space="preserve"> / 33</v>
      </c>
      <c r="D12" s="30" t="str">
        <f>IF(($B$2)=0,"",($B$2))&amp;" / "&amp;34</f>
        <v xml:space="preserve"> / 34</v>
      </c>
      <c r="E12" s="30" t="str">
        <f>IF(($B$2)=0,"",($B$2))&amp;" / "&amp;35</f>
        <v xml:space="preserve"> / 35</v>
      </c>
    </row>
    <row r="13" spans="1:6" s="51" customFormat="1" ht="38.1" customHeight="1" x14ac:dyDescent="0.25">
      <c r="A13" s="37" t="str">
        <f>"Art.bez.: "&amp;'Kundenliste Artikel 26-50'!B7</f>
        <v xml:space="preserve">Art.bez.: </v>
      </c>
      <c r="B13" s="37" t="str">
        <f>"Art.bez.:  "&amp;'Kundenliste Artikel 26-50'!B8</f>
        <v xml:space="preserve">Art.bez.:  </v>
      </c>
      <c r="C13" s="37" t="str">
        <f>"Art.bez.: "&amp;'Kundenliste Artikel 26-50'!B9</f>
        <v xml:space="preserve">Art.bez.: </v>
      </c>
      <c r="D13" s="37" t="str">
        <f>"Art.bez.: "&amp;'Kundenliste Artikel 26-50'!B10</f>
        <v xml:space="preserve">Art.bez.: </v>
      </c>
      <c r="E13" s="37" t="str">
        <f>"Art.bez.:  "&amp;'Kundenliste Artikel 26-50'!B11</f>
        <v xml:space="preserve">Art.bez.:  </v>
      </c>
    </row>
    <row r="14" spans="1:6" s="52" customFormat="1" ht="38.1" customHeight="1" x14ac:dyDescent="0.2">
      <c r="A14" s="37" t="str">
        <f>"Größe:          "&amp;'Kundenliste Artikel 26-50'!C7</f>
        <v xml:space="preserve">Größe:          </v>
      </c>
      <c r="B14" s="37" t="str">
        <f>"Größe:          "&amp;'Kundenliste Artikel 26-50'!C8</f>
        <v xml:space="preserve">Größe:          </v>
      </c>
      <c r="C14" s="37" t="str">
        <f>"Größe:          "&amp;'Kundenliste Artikel 26-50'!C9</f>
        <v xml:space="preserve">Größe:          </v>
      </c>
      <c r="D14" s="37" t="str">
        <f>"Größe:          "&amp;'Kundenliste Artikel 26-50'!C10</f>
        <v xml:space="preserve">Größe:          </v>
      </c>
      <c r="E14" s="37" t="str">
        <f>"Größe:          "&amp;'Kundenliste Artikel 26-50'!C11</f>
        <v xml:space="preserve">Größe:          </v>
      </c>
      <c r="F14" s="55"/>
    </row>
    <row r="15" spans="1:6" s="52" customFormat="1" ht="38.1" customHeight="1" x14ac:dyDescent="0.2">
      <c r="A15" s="37" t="s">
        <v>14</v>
      </c>
      <c r="B15" s="37" t="s">
        <v>14</v>
      </c>
      <c r="C15" s="37" t="s">
        <v>14</v>
      </c>
      <c r="D15" s="37" t="s">
        <v>14</v>
      </c>
      <c r="E15" s="37" t="s">
        <v>14</v>
      </c>
      <c r="F15" s="55"/>
    </row>
    <row r="16" spans="1:6" s="56" customFormat="1" ht="37.35" customHeight="1" x14ac:dyDescent="0.2">
      <c r="A16" s="58">
        <f>IF(('Kundenliste Artikel 26-50'!D7)=0,"",('Kundenliste Artikel 26-50'!D7))</f>
        <v>1</v>
      </c>
      <c r="B16" s="58">
        <f>IF(('Kundenliste Artikel 26-50'!D8)=0,"",('Kundenliste Artikel 26-50'!D8))</f>
        <v>1</v>
      </c>
      <c r="C16" s="58">
        <f>IF(('Kundenliste Artikel 26-50'!D9)=0,"",('Kundenliste Artikel 26-50'!D9))</f>
        <v>1</v>
      </c>
      <c r="D16" s="58">
        <f>IF(('Kundenliste Artikel 26-50'!D10)=0,"",('Kundenliste Artikel 26-50'!D10))</f>
        <v>1</v>
      </c>
      <c r="E16" s="58">
        <f>IF(('Kundenliste Artikel 26-50'!D11)=0,"",('Kundenliste Artikel 26-50'!D11))</f>
        <v>1</v>
      </c>
    </row>
    <row r="17" spans="1:6" s="49" customFormat="1" ht="34.9" customHeight="1" x14ac:dyDescent="0.25">
      <c r="A17" s="27"/>
      <c r="B17" s="27"/>
      <c r="C17" s="27"/>
      <c r="D17" s="27"/>
      <c r="E17" s="27"/>
    </row>
    <row r="18" spans="1:6" s="19" customFormat="1" ht="34.9" customHeight="1" x14ac:dyDescent="0.2">
      <c r="A18" s="28" t="s">
        <v>13</v>
      </c>
      <c r="B18" s="28" t="s">
        <v>13</v>
      </c>
      <c r="C18" s="28" t="s">
        <v>13</v>
      </c>
      <c r="D18" s="28" t="s">
        <v>13</v>
      </c>
      <c r="E18" s="28" t="s">
        <v>13</v>
      </c>
    </row>
    <row r="19" spans="1:6" s="19" customFormat="1" ht="37.35" customHeight="1" x14ac:dyDescent="0.2">
      <c r="A19" s="30" t="str">
        <f>IF(($B$2)=0,"",($B$2))&amp;" / "&amp;36</f>
        <v xml:space="preserve"> / 36</v>
      </c>
      <c r="B19" s="30" t="str">
        <f>IF(($B$2)=0,"",($B$2))&amp;" / "&amp;37</f>
        <v xml:space="preserve"> / 37</v>
      </c>
      <c r="C19" s="30" t="str">
        <f>IF(($B$2)=0,"",($B$2))&amp;" / "&amp;38</f>
        <v xml:space="preserve"> / 38</v>
      </c>
      <c r="D19" s="30" t="str">
        <f>IF(($B$2)=0,"",($B$2))&amp;" / "&amp;39</f>
        <v xml:space="preserve"> / 39</v>
      </c>
      <c r="E19" s="30" t="str">
        <f>IF(($B$2)=0,"",($B$2))&amp;" / "&amp;40</f>
        <v xml:space="preserve"> / 40</v>
      </c>
    </row>
    <row r="20" spans="1:6" s="51" customFormat="1" ht="38.1" customHeight="1" x14ac:dyDescent="0.25">
      <c r="A20" s="37" t="str">
        <f>"Art.bez.:  "&amp;'Kundenliste Artikel 26-50'!B12</f>
        <v xml:space="preserve">Art.bez.:  </v>
      </c>
      <c r="B20" s="37" t="str">
        <f>"Art.bez.: "&amp;'Kundenliste Artikel 26-50'!B13</f>
        <v xml:space="preserve">Art.bez.: </v>
      </c>
      <c r="C20" s="37" t="str">
        <f>"Art.bez.:  "&amp;'Kundenliste Artikel 26-50'!B14</f>
        <v xml:space="preserve">Art.bez.:  </v>
      </c>
      <c r="D20" s="37" t="str">
        <f>"Art.bez.: "&amp;'Kundenliste Artikel 26-50'!B15</f>
        <v xml:space="preserve">Art.bez.: </v>
      </c>
      <c r="E20" s="37" t="str">
        <f>"Art.bez.: "&amp;'Kundenliste Artikel 26-50'!B16</f>
        <v xml:space="preserve">Art.bez.: </v>
      </c>
    </row>
    <row r="21" spans="1:6" s="52" customFormat="1" ht="38.1" customHeight="1" x14ac:dyDescent="0.2">
      <c r="A21" s="37" t="str">
        <f>"Größe:          "&amp;'Kundenliste Artikel 26-50'!C12</f>
        <v xml:space="preserve">Größe:          </v>
      </c>
      <c r="B21" s="37" t="str">
        <f>"Größe:          "&amp;'Kundenliste Artikel 26-50'!C13</f>
        <v xml:space="preserve">Größe:          </v>
      </c>
      <c r="C21" s="37" t="str">
        <f>"Größe:          "&amp;'Kundenliste Artikel 26-50'!C14</f>
        <v xml:space="preserve">Größe:          </v>
      </c>
      <c r="D21" s="37" t="str">
        <f>"Größe:          "&amp;'Kundenliste Artikel 26-50'!C15</f>
        <v xml:space="preserve">Größe:          </v>
      </c>
      <c r="E21" s="37" t="str">
        <f>"Größe:          "&amp;'Kundenliste Artikel 26-50'!C16</f>
        <v xml:space="preserve">Größe:          </v>
      </c>
      <c r="F21" s="55"/>
    </row>
    <row r="22" spans="1:6" s="52" customFormat="1" ht="38.1" customHeight="1" x14ac:dyDescent="0.2">
      <c r="A22" s="37" t="s">
        <v>14</v>
      </c>
      <c r="B22" s="37" t="s">
        <v>14</v>
      </c>
      <c r="C22" s="37" t="s">
        <v>14</v>
      </c>
      <c r="D22" s="37" t="s">
        <v>14</v>
      </c>
      <c r="E22" s="37" t="s">
        <v>14</v>
      </c>
      <c r="F22" s="55"/>
    </row>
    <row r="23" spans="1:6" s="56" customFormat="1" ht="37.35" customHeight="1" x14ac:dyDescent="0.2">
      <c r="A23" s="58">
        <f>IF(('Kundenliste Artikel 26-50'!D12)=0,"",('Kundenliste Artikel 26-50'!D12))</f>
        <v>1</v>
      </c>
      <c r="B23" s="58">
        <f>IF(('Kundenliste Artikel 26-50'!D13)=0,"",('Kundenliste Artikel 26-50'!D13))</f>
        <v>1</v>
      </c>
      <c r="C23" s="58">
        <f>IF(('Kundenliste Artikel 26-50'!D14)=0,"",('Kundenliste Artikel 26-50'!D14))</f>
        <v>1</v>
      </c>
      <c r="D23" s="58">
        <f>IF(('Kundenliste Artikel 26-50'!D15)=0,"",('Kundenliste Artikel 26-50'!D15))</f>
        <v>1</v>
      </c>
      <c r="E23" s="58">
        <f>IF(('Kundenliste Artikel 26-50'!D16)=0,"",('Kundenliste Artikel 26-50'!D16))</f>
        <v>1</v>
      </c>
    </row>
    <row r="24" spans="1:6" s="49" customFormat="1" ht="34.9" customHeight="1" x14ac:dyDescent="0.25">
      <c r="A24" s="27"/>
      <c r="B24" s="27"/>
      <c r="C24" s="27"/>
      <c r="D24" s="27"/>
      <c r="E24" s="27"/>
    </row>
    <row r="25" spans="1:6" s="19" customFormat="1" ht="34.9" customHeight="1" x14ac:dyDescent="0.2">
      <c r="A25" s="28" t="s">
        <v>13</v>
      </c>
      <c r="B25" s="28" t="s">
        <v>13</v>
      </c>
      <c r="C25" s="28" t="s">
        <v>13</v>
      </c>
      <c r="D25" s="28" t="s">
        <v>13</v>
      </c>
      <c r="E25" s="28" t="s">
        <v>13</v>
      </c>
    </row>
    <row r="26" spans="1:6" s="19" customFormat="1" ht="37.35" customHeight="1" x14ac:dyDescent="0.2">
      <c r="A26" s="30" t="str">
        <f>IF(($B$2)=0,"",($B$2))&amp;" / "&amp;41</f>
        <v xml:space="preserve"> / 41</v>
      </c>
      <c r="B26" s="30" t="str">
        <f>IF(($B$2)=0,"",($B$2))&amp;" / "&amp;42</f>
        <v xml:space="preserve"> / 42</v>
      </c>
      <c r="C26" s="30" t="str">
        <f>IF(($B$2)=0,"",($B$2))&amp;" / "&amp;43</f>
        <v xml:space="preserve"> / 43</v>
      </c>
      <c r="D26" s="30" t="str">
        <f>IF(($B$2)=0,"",($B$2))&amp;" / "&amp;44</f>
        <v xml:space="preserve"> / 44</v>
      </c>
      <c r="E26" s="30" t="str">
        <f>IF(($B$2)=0,"",($B$2))&amp;" / "&amp;45</f>
        <v xml:space="preserve"> / 45</v>
      </c>
    </row>
    <row r="27" spans="1:6" s="51" customFormat="1" ht="38.1" customHeight="1" x14ac:dyDescent="0.25">
      <c r="A27" s="37" t="str">
        <f>"Art.bez.: "&amp;'Kundenliste Artikel 26-50'!B17</f>
        <v xml:space="preserve">Art.bez.: </v>
      </c>
      <c r="B27" s="37" t="str">
        <f>"Art.bez.: "&amp;'Kundenliste Artikel 26-50'!B18</f>
        <v xml:space="preserve">Art.bez.: </v>
      </c>
      <c r="C27" s="37" t="str">
        <f>"Art.bez.: "&amp;'Kundenliste Artikel 26-50'!B19</f>
        <v xml:space="preserve">Art.bez.: </v>
      </c>
      <c r="D27" s="37" t="str">
        <f>"Art.bez.:  "&amp;'Kundenliste Artikel 26-50'!B20</f>
        <v xml:space="preserve">Art.bez.:  </v>
      </c>
      <c r="E27" s="37" t="str">
        <f>"Art.bez.: "&amp;'Kundenliste Artikel 26-50'!B21</f>
        <v xml:space="preserve">Art.bez.: </v>
      </c>
    </row>
    <row r="28" spans="1:6" s="52" customFormat="1" ht="38.1" customHeight="1" x14ac:dyDescent="0.2">
      <c r="A28" s="37" t="str">
        <f>"Größe:          "&amp;'Kundenliste Artikel 26-50'!C17</f>
        <v xml:space="preserve">Größe:          </v>
      </c>
      <c r="B28" s="37" t="str">
        <f>"Größe:          "&amp;'Kundenliste Artikel 26-50'!C18</f>
        <v xml:space="preserve">Größe:          </v>
      </c>
      <c r="C28" s="37" t="str">
        <f>"Größe:          "&amp;'Kundenliste Artikel 26-50'!C19</f>
        <v xml:space="preserve">Größe:          </v>
      </c>
      <c r="D28" s="37" t="str">
        <f>"Größe:          "&amp;'Kundenliste Artikel 26-50'!C20</f>
        <v xml:space="preserve">Größe:          </v>
      </c>
      <c r="E28" s="37" t="str">
        <f>"Größe:          "&amp;'Kundenliste Artikel 26-50'!C21</f>
        <v xml:space="preserve">Größe:          </v>
      </c>
      <c r="F28" s="55"/>
    </row>
    <row r="29" spans="1:6" s="52" customFormat="1" ht="38.1" customHeight="1" x14ac:dyDescent="0.2">
      <c r="A29" s="37" t="s">
        <v>14</v>
      </c>
      <c r="B29" s="37" t="s">
        <v>14</v>
      </c>
      <c r="C29" s="37" t="s">
        <v>14</v>
      </c>
      <c r="D29" s="37" t="s">
        <v>14</v>
      </c>
      <c r="E29" s="37" t="s">
        <v>14</v>
      </c>
      <c r="F29" s="55"/>
    </row>
    <row r="30" spans="1:6" s="56" customFormat="1" ht="37.35" customHeight="1" x14ac:dyDescent="0.2">
      <c r="A30" s="58">
        <f>IF(('Kundenliste Artikel 26-50'!D17)=0,"",('Kundenliste Artikel 26-50'!D17))</f>
        <v>1</v>
      </c>
      <c r="B30" s="58">
        <f>IF(('Kundenliste Artikel 26-50'!D18)=0,"",('Kundenliste Artikel 26-50'!D18))</f>
        <v>1</v>
      </c>
      <c r="C30" s="58">
        <f>IF(('Kundenliste Artikel 26-50'!D19)=0,"",('Kundenliste Artikel 26-50'!D19))</f>
        <v>1</v>
      </c>
      <c r="D30" s="58">
        <f>IF(('Kundenliste Artikel 26-50'!D20)=0,"",('Kundenliste Artikel 26-50'!D20))</f>
        <v>1</v>
      </c>
      <c r="E30" s="58">
        <f>IF(('Kundenliste Artikel 26-50'!D21)=0,"",('Kundenliste Artikel 26-50'!D21))</f>
        <v>1</v>
      </c>
    </row>
    <row r="31" spans="1:6" s="49" customFormat="1" ht="34.9" customHeight="1" x14ac:dyDescent="0.25">
      <c r="A31" s="27"/>
      <c r="B31" s="27"/>
      <c r="C31" s="27"/>
      <c r="D31" s="27"/>
      <c r="E31" s="27"/>
    </row>
    <row r="32" spans="1:6" s="19" customFormat="1" ht="34.9" customHeight="1" x14ac:dyDescent="0.2">
      <c r="A32" s="28" t="s">
        <v>13</v>
      </c>
      <c r="B32" s="28" t="s">
        <v>13</v>
      </c>
      <c r="C32" s="28" t="s">
        <v>13</v>
      </c>
      <c r="D32" s="28" t="s">
        <v>13</v>
      </c>
      <c r="E32" s="28" t="s">
        <v>13</v>
      </c>
    </row>
    <row r="33" spans="1:6" s="19" customFormat="1" ht="37.35" customHeight="1" x14ac:dyDescent="0.2">
      <c r="A33" s="30" t="str">
        <f>IF(($B$2)=0,"",($B$2))&amp;" / "&amp;46</f>
        <v xml:space="preserve"> / 46</v>
      </c>
      <c r="B33" s="30" t="str">
        <f>IF(($B$2)=0,"",($B$2))&amp;" / "&amp;47</f>
        <v xml:space="preserve"> / 47</v>
      </c>
      <c r="C33" s="30" t="str">
        <f>IF(($B$2)=0,"",($B$2))&amp;" / "&amp;48</f>
        <v xml:space="preserve"> / 48</v>
      </c>
      <c r="D33" s="30" t="str">
        <f>IF(($B$2)=0,"",($B$2))&amp;" / "&amp;49</f>
        <v xml:space="preserve"> / 49</v>
      </c>
      <c r="E33" s="30" t="str">
        <f>IF(($B$2)=0,"",($B$2))&amp;" / "&amp;50</f>
        <v xml:space="preserve"> / 50</v>
      </c>
    </row>
    <row r="34" spans="1:6" s="51" customFormat="1" ht="38.1" customHeight="1" x14ac:dyDescent="0.25">
      <c r="A34" s="37" t="str">
        <f>"Art.bez.: "&amp;'Kundenliste Artikel 26-50'!B22</f>
        <v xml:space="preserve">Art.bez.: </v>
      </c>
      <c r="B34" s="37" t="str">
        <f>"Art.bez.: "&amp;'Kundenliste Artikel 26-50'!B23</f>
        <v xml:space="preserve">Art.bez.: </v>
      </c>
      <c r="C34" s="37" t="str">
        <f>"Art.bez.: "&amp;'Kundenliste Artikel 26-50'!B24</f>
        <v xml:space="preserve">Art.bez.: </v>
      </c>
      <c r="D34" s="37" t="str">
        <f>"Art.bez.: "&amp;'Kundenliste Artikel 26-50'!B25</f>
        <v xml:space="preserve">Art.bez.: </v>
      </c>
      <c r="E34" s="37" t="str">
        <f>"Art.bez.: "&amp;'Kundenliste Artikel 26-50'!B26</f>
        <v xml:space="preserve">Art.bez.: </v>
      </c>
    </row>
    <row r="35" spans="1:6" s="52" customFormat="1" ht="38.1" customHeight="1" x14ac:dyDescent="0.2">
      <c r="A35" s="37" t="str">
        <f>"Größe:          "&amp;'Kundenliste Artikel 26-50'!C22</f>
        <v xml:space="preserve">Größe:          </v>
      </c>
      <c r="B35" s="37" t="str">
        <f>"Größe:          "&amp;'Kundenliste Artikel 26-50'!C23</f>
        <v xml:space="preserve">Größe:          </v>
      </c>
      <c r="C35" s="37" t="str">
        <f>"Größe:          "&amp;'Kundenliste Artikel 26-50'!C24</f>
        <v xml:space="preserve">Größe:          </v>
      </c>
      <c r="D35" s="37" t="str">
        <f>"Größe:          "&amp;'Kundenliste Artikel 26-50'!C25</f>
        <v xml:space="preserve">Größe:          </v>
      </c>
      <c r="E35" s="37" t="str">
        <f>"Größe:          "&amp;'Kundenliste Artikel 26-50'!C26</f>
        <v xml:space="preserve">Größe:          </v>
      </c>
      <c r="F35" s="55"/>
    </row>
    <row r="36" spans="1:6" s="52" customFormat="1" ht="38.1" customHeight="1" x14ac:dyDescent="0.2">
      <c r="A36" s="37" t="s">
        <v>14</v>
      </c>
      <c r="B36" s="37" t="s">
        <v>14</v>
      </c>
      <c r="C36" s="37" t="s">
        <v>14</v>
      </c>
      <c r="D36" s="37" t="s">
        <v>14</v>
      </c>
      <c r="E36" s="37" t="s">
        <v>14</v>
      </c>
      <c r="F36" s="55"/>
    </row>
    <row r="37" spans="1:6" s="56" customFormat="1" ht="37.35" customHeight="1" x14ac:dyDescent="0.2">
      <c r="A37" s="58">
        <f>IF(('Kundenliste Artikel 26-50'!D22)=0,"",('Kundenliste Artikel 26-50'!D22))</f>
        <v>1</v>
      </c>
      <c r="B37" s="58">
        <f>IF(('Kundenliste Artikel 26-50'!D23)=0,"",('Kundenliste Artikel 26-50'!D23))</f>
        <v>1</v>
      </c>
      <c r="C37" s="58">
        <f>IF(('Kundenliste Artikel 26-50'!D24)=0,"",('Kundenliste Artikel 26-50'!D24))</f>
        <v>1</v>
      </c>
      <c r="D37" s="58">
        <f>IF(('Kundenliste Artikel 26-50'!D25)=0,"",('Kundenliste Artikel 26-50'!D25))</f>
        <v>1</v>
      </c>
      <c r="E37" s="58">
        <f>IF(('Kundenliste Artikel 26-50'!D26)=0,"",('Kundenliste Artikel 26-50'!D26))</f>
        <v>1</v>
      </c>
    </row>
  </sheetData>
  <phoneticPr fontId="30" type="noConversion"/>
  <pageMargins left="0.78749999999999998" right="0.78749999999999998" top="1.0527777777777778" bottom="1.0527777777777778" header="0.78749999999999998" footer="0.78749999999999998"/>
  <pageSetup paperSize="9" scale="49" firstPageNumber="0" orientation="portrait" horizontalDpi="300" verticalDpi="300" r:id="rId1"/>
  <headerFooter alignWithMargins="0">
    <oddHeader>&amp;C&amp;"Times New Roman,Standard"&amp;12&amp;A</oddHeader>
    <oddFooter>&amp;C&amp;"Times New Roman,Standard"&amp;12Seite &amp;P</oddFooter>
  </headerFooter>
  <rowBreaks count="2" manualBreakCount="2">
    <brk id="16" max="16383" man="1"/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Kundenliste Artikel 1-25</vt:lpstr>
      <vt:lpstr>Kundenliste Artikel 26-50</vt:lpstr>
      <vt:lpstr>Etiketten 1-25</vt:lpstr>
      <vt:lpstr>Etiketten 26-50</vt:lpstr>
      <vt:lpstr>'Etiketten 1-25'!Druckbereich</vt:lpstr>
      <vt:lpstr>'Etiketten 26-50'!Druckbereich</vt:lpstr>
      <vt:lpstr>'Kundenliste Artikel 1-25'!Druckbereich</vt:lpstr>
      <vt:lpstr>'Kundenliste Artikel 26-50'!Druckbereich</vt:lpstr>
      <vt:lpstr>Excel_BuiltIn_Print_Area_2_1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Artikel und Etikettenliste</dc:title>
  <dc:subject>Kinderbörse Stein</dc:subject>
  <dc:creator>Verein Sonnenschein e.V.</dc:creator>
  <cp:keywords/>
  <dc:description/>
  <cp:lastModifiedBy>BK</cp:lastModifiedBy>
  <cp:revision/>
  <cp:lastPrinted>2025-01-31T13:48:18Z</cp:lastPrinted>
  <dcterms:created xsi:type="dcterms:W3CDTF">2013-01-16T21:03:15Z</dcterms:created>
  <dcterms:modified xsi:type="dcterms:W3CDTF">2025-03-17T19:28:53Z</dcterms:modified>
  <cp:category/>
  <cp:contentStatus/>
</cp:coreProperties>
</file>